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Орлов\Desktop\Интенсивность за 2023 год\"/>
    </mc:Choice>
  </mc:AlternateContent>
  <xr:revisionPtr revIDLastSave="0" documentId="13_ncr:1_{0A8ADD4A-494F-41CA-9A99-402B8B737D74}" xr6:coauthVersionLast="47" xr6:coauthVersionMax="47" xr10:uidLastSave="{00000000-0000-0000-0000-000000000000}"/>
  <bookViews>
    <workbookView xWindow="-120" yWindow="-120" windowWidth="29040" windowHeight="15840" tabRatio="862" xr2:uid="{F98663E3-D6AC-460D-AD3B-500E0BA1F95B}"/>
  </bookViews>
  <sheets>
    <sheet name="Опорная сеть" sheetId="17" r:id="rId1"/>
  </sheets>
  <definedNames>
    <definedName name="_xlnm.Print_Area" localSheetId="0">'Опорная сеть'!$A$1:$Z$103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1" i="17" l="1"/>
  <c r="S89" i="17"/>
  <c r="S87" i="17"/>
  <c r="S24" i="17"/>
  <c r="S21" i="17"/>
  <c r="S65" i="17"/>
  <c r="S11" i="17"/>
  <c r="S10" i="17"/>
  <c r="S15" i="17" l="1"/>
  <c r="S13" i="17"/>
  <c r="Z44" i="17" l="1"/>
  <c r="Z45" i="17" l="1"/>
  <c r="Z39" i="17"/>
  <c r="Z99" i="17" l="1"/>
  <c r="Z97" i="17"/>
  <c r="Z95" i="17"/>
  <c r="Z93" i="17"/>
  <c r="Z89" i="17"/>
  <c r="Z86" i="17"/>
  <c r="T79" i="17"/>
  <c r="S79" i="17"/>
  <c r="W79" i="17" s="1"/>
  <c r="Z77" i="17"/>
  <c r="Z75" i="17"/>
  <c r="Z73" i="17"/>
  <c r="Z71" i="17"/>
  <c r="Z69" i="17"/>
  <c r="Z67" i="17"/>
  <c r="Z65" i="17"/>
  <c r="Z63" i="17"/>
  <c r="Z53" i="17"/>
  <c r="Z61" i="17"/>
  <c r="Z59" i="17"/>
  <c r="Z56" i="17"/>
  <c r="Z54" i="17"/>
  <c r="Z52" i="17"/>
  <c r="Z50" i="17"/>
  <c r="Z48" i="17"/>
  <c r="Z46" i="17"/>
  <c r="Z43" i="17"/>
  <c r="Z42" i="17"/>
  <c r="Z41" i="17"/>
  <c r="Z38" i="17"/>
  <c r="Z37" i="17"/>
  <c r="Z36" i="17"/>
  <c r="Z35" i="17"/>
  <c r="Z32" i="17"/>
  <c r="V79" i="17" l="1"/>
  <c r="Z84" i="17"/>
  <c r="Z82" i="17"/>
  <c r="Z91" i="17"/>
  <c r="Z87" i="17"/>
  <c r="Z80" i="17"/>
  <c r="Z79" i="17"/>
  <c r="Z58" i="17"/>
  <c r="Z29" i="17"/>
  <c r="Z33" i="17"/>
  <c r="Z31" i="17"/>
  <c r="Z23" i="17"/>
  <c r="Z24" i="17"/>
  <c r="Z26" i="17" l="1"/>
  <c r="Z27" i="17"/>
  <c r="Z21" i="17"/>
  <c r="H18" i="17"/>
  <c r="T18" i="17" s="1"/>
  <c r="H17" i="17"/>
  <c r="Z20" i="17" l="1"/>
  <c r="V18" i="17"/>
  <c r="S18" i="17"/>
  <c r="Z18" i="17" s="1"/>
  <c r="V17" i="17" l="1"/>
  <c r="T17" i="17"/>
  <c r="S17" i="17"/>
  <c r="Z17" i="17" s="1"/>
  <c r="Z10" i="17" l="1"/>
  <c r="Z11" i="17"/>
  <c r="Z15" i="17" l="1"/>
  <c r="Z9" i="17"/>
  <c r="Z13" i="17"/>
</calcChain>
</file>

<file path=xl/sharedStrings.xml><?xml version="1.0" encoding="utf-8"?>
<sst xmlns="http://schemas.openxmlformats.org/spreadsheetml/2006/main" count="84" uniqueCount="83">
  <si>
    <t>Место учета, км</t>
  </si>
  <si>
    <t>Границы перегона, км</t>
  </si>
  <si>
    <t>Протяженность перегона, км</t>
  </si>
  <si>
    <t>Количество легких автотранспортных средств, шт./сут</t>
  </si>
  <si>
    <t>Количество тяжелых автотранспортных средств, шт./сут</t>
  </si>
  <si>
    <t>Всего транспортных средств, шт./сут</t>
  </si>
  <si>
    <t>Всего транспортных средств, приведенных к легковому автомобилю, единиц в сутки</t>
  </si>
  <si>
    <t>Максимальная интенсивность за год</t>
  </si>
  <si>
    <t>от</t>
  </si>
  <si>
    <t>до</t>
  </si>
  <si>
    <t>D</t>
  </si>
  <si>
    <t>Часовая, шт./ч</t>
  </si>
  <si>
    <t>То же, приведенных к легковому автомобилю, единиц в час</t>
  </si>
  <si>
    <t>Наибольшая часовая, повторяющаяся в течение не менее 50 ч в год, шт./ч</t>
  </si>
  <si>
    <t>Суточная, шт./сут</t>
  </si>
  <si>
    <t>Мотоциклы</t>
  </si>
  <si>
    <t>Легковые автомобили, небольшие грузовики (фургоны) и другие автомобили с прицепом и без него</t>
  </si>
  <si>
    <t>Двухосные грузовые автомобили</t>
  </si>
  <si>
    <t>Трехосные грузовые автомобили</t>
  </si>
  <si>
    <t>Четырехосные грузовые автомобили</t>
  </si>
  <si>
    <t>Четырехосные автопоезда (двухосный грузовой автомобиль с прицепом)</t>
  </si>
  <si>
    <t>Пятиосные автопоезда (трехосный грузовой автомобиль с прицепом)</t>
  </si>
  <si>
    <t>Трехосные седельные автопоезда (двухосный седельный тягач с полуприцепом)</t>
  </si>
  <si>
    <t>Четырехосные седельные автопоезда (двухосный седельный тягач с полуприцепом)</t>
  </si>
  <si>
    <t>Пятиосные седельные автопоезда (двухосный седельный тягач с полуприцепом)</t>
  </si>
  <si>
    <t>Пятиосные седельные автопоезда (трехосный седельный тягач с полуприцепом)</t>
  </si>
  <si>
    <t>Шестиосные седельные автопоезда</t>
  </si>
  <si>
    <t>Автомобили с семью и более осями и другие</t>
  </si>
  <si>
    <t>Автобусы</t>
  </si>
  <si>
    <t>Ленинск-Кузнецкий-Новокузнецк-Междуреченск</t>
  </si>
  <si>
    <t>Белово-Коновалово-Прокопьевск</t>
  </si>
  <si>
    <t>"Ленинск-Кузнецкий-Новокузнецк-Междуреченск" - Инской</t>
  </si>
  <si>
    <t>Белово - Инской</t>
  </si>
  <si>
    <t>Алтай-Кузбасс</t>
  </si>
  <si>
    <t>Подъезд к г. Белово</t>
  </si>
  <si>
    <t>Ленинск-Кузнецкий-Полысаево</t>
  </si>
  <si>
    <t>Кемерово - Новокузнецк (прямое направление)</t>
  </si>
  <si>
    <t>Кемерово - Новокузнецк (обратное направление)</t>
  </si>
  <si>
    <t>А</t>
  </si>
  <si>
    <t>В</t>
  </si>
  <si>
    <t>С</t>
  </si>
  <si>
    <t>Новосибирск-Ленинск-Кузнецкий-Кемерово-Юрга</t>
  </si>
  <si>
    <t>подъезд к г. Юрга, км0-4</t>
  </si>
  <si>
    <t>подъезд к г. Юрга, км 0-9,991</t>
  </si>
  <si>
    <t>Кемерово-Промышленная</t>
  </si>
  <si>
    <t>Подъезд к пгт.Промышленная</t>
  </si>
  <si>
    <t>Промышленная-Ваганово</t>
  </si>
  <si>
    <t>Томск-Мариинск</t>
  </si>
  <si>
    <t>"Томск-Мариинск"-Ижморский-Красный Яр</t>
  </si>
  <si>
    <t>Анжеро-Судженск-Яя-Ижморский</t>
  </si>
  <si>
    <t>Судженка-Кайла-Улановка-Яя</t>
  </si>
  <si>
    <t>Улановка-Медведчиково</t>
  </si>
  <si>
    <t>161+000</t>
  </si>
  <si>
    <t>75+900</t>
  </si>
  <si>
    <t>Новокузнецк-Осинники</t>
  </si>
  <si>
    <t>8-000</t>
  </si>
  <si>
    <t>Кузедеево-Мундыбаш-Таштагол</t>
  </si>
  <si>
    <t>0+100</t>
  </si>
  <si>
    <t>Бийск-Мартыново-Кузедеево-Новокузнецк</t>
  </si>
  <si>
    <t>198+830</t>
  </si>
  <si>
    <t>обход г Новокузнецка</t>
  </si>
  <si>
    <t>3+100</t>
  </si>
  <si>
    <t>189+620</t>
  </si>
  <si>
    <t>подъезд к Киселевску</t>
  </si>
  <si>
    <t>6+000</t>
  </si>
  <si>
    <t>подъезд к Аэропорту</t>
  </si>
  <si>
    <t xml:space="preserve"> км 92</t>
  </si>
  <si>
    <t>км 0</t>
  </si>
  <si>
    <t>Турочак-Таштагол</t>
  </si>
  <si>
    <t>км 44,86</t>
  </si>
  <si>
    <t>Обход пгт Каз</t>
  </si>
  <si>
    <t>Тяжинский-Тисуль</t>
  </si>
  <si>
    <t>Тисуль-Солдаткино с подъездом к д. Байла</t>
  </si>
  <si>
    <t>Подъезд к п. Кинжир</t>
  </si>
  <si>
    <t>Новосибирск - Иркутск - Усть-Чебула - Дмитриевка</t>
  </si>
  <si>
    <t>Дмитриевка - Усть-Серта</t>
  </si>
  <si>
    <t>Новосибирск - Иркутск - Усть-Серта - Листвянка - Усть-Колба</t>
  </si>
  <si>
    <t>Кемерово - Анжеро - Судженск</t>
  </si>
  <si>
    <t>Процент роста (+) или уменьшения (-), фактической интенсивности движения</t>
  </si>
  <si>
    <t>0
3,567</t>
  </si>
  <si>
    <t>3,430
19,64</t>
  </si>
  <si>
    <t>Интенсивность движения за 2022 г.авт/сут.</t>
  </si>
  <si>
    <t xml:space="preserve">СРЕДНЕГОДОВАЯ СУТОЧНАЯ  ИНТЕНСИВНОСТЬ ДВИЖЕНИЯ
ПО ТИПАМ ТРАНСПОРТНЫХ СРЕДСТВ ЗА 2023 ГОД ПО СОСТОЯНИЮ НА 01.01.2024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</si>
</sst>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4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3" borderId="0" xfId="0" applyFill="1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/>
    <xf numFmtId="1" fontId="3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vertical="center" wrapText="1"/>
    </xf>
    <xf numFmtId="1" fontId="1" fillId="2" borderId="2" xfId="0" applyNumberFormat="1" applyFont="1" applyFill="1" applyBorder="1"/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0" fontId="1" fillId="2" borderId="2" xfId="1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textRotation="90" wrapText="1"/>
      <protection locked="0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35DFC474-E2A6-42C1-9E2F-A2A160F96FEC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7DEA-B805-4ECE-80FF-D8E94089DC89}">
  <sheetPr>
    <pageSetUpPr fitToPage="1"/>
  </sheetPr>
  <dimension ref="A1:Z556"/>
  <sheetViews>
    <sheetView tabSelected="1" workbookViewId="0">
      <selection activeCell="K6" sqref="K6"/>
    </sheetView>
  </sheetViews>
  <sheetFormatPr defaultRowHeight="15" x14ac:dyDescent="0.25"/>
  <cols>
    <col min="1" max="18" width="9.85546875" bestFit="1" customWidth="1"/>
    <col min="19" max="19" width="13" style="10" bestFit="1" customWidth="1"/>
    <col min="20" max="21" width="9.85546875" bestFit="1" customWidth="1"/>
    <col min="22" max="22" width="13.140625" bestFit="1" customWidth="1"/>
    <col min="23" max="23" width="13.28515625" bestFit="1" customWidth="1"/>
    <col min="24" max="24" width="9.85546875" bestFit="1" customWidth="1"/>
    <col min="25" max="25" width="9.85546875" style="11" bestFit="1" customWidth="1"/>
    <col min="26" max="26" width="11.140625" bestFit="1" customWidth="1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3"/>
    </row>
    <row r="2" spans="1:26" ht="46.5" customHeight="1" x14ac:dyDescent="0.2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ht="15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6" x14ac:dyDescent="0.25">
      <c r="A4" s="41" t="s">
        <v>0</v>
      </c>
      <c r="B4" s="41" t="s">
        <v>1</v>
      </c>
      <c r="C4" s="41"/>
      <c r="D4" s="42" t="s">
        <v>2</v>
      </c>
      <c r="E4" s="41" t="s">
        <v>3</v>
      </c>
      <c r="F4" s="41"/>
      <c r="G4" s="41" t="s">
        <v>4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3" t="s">
        <v>5</v>
      </c>
      <c r="T4" s="43" t="s">
        <v>6</v>
      </c>
      <c r="U4" s="44" t="s">
        <v>7</v>
      </c>
      <c r="V4" s="44"/>
      <c r="W4" s="44"/>
      <c r="X4" s="44"/>
      <c r="Y4" s="35" t="s">
        <v>81</v>
      </c>
      <c r="Z4" s="34" t="s">
        <v>78</v>
      </c>
    </row>
    <row r="5" spans="1:26" ht="12" customHeight="1" x14ac:dyDescent="0.25">
      <c r="A5" s="41"/>
      <c r="B5" s="41" t="s">
        <v>8</v>
      </c>
      <c r="C5" s="41" t="s">
        <v>9</v>
      </c>
      <c r="D5" s="42"/>
      <c r="E5" s="4" t="s">
        <v>38</v>
      </c>
      <c r="F5" s="4" t="s">
        <v>39</v>
      </c>
      <c r="G5" s="41" t="s">
        <v>40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" t="s">
        <v>10</v>
      </c>
      <c r="S5" s="43"/>
      <c r="T5" s="43"/>
      <c r="U5" s="43" t="s">
        <v>11</v>
      </c>
      <c r="V5" s="43" t="s">
        <v>12</v>
      </c>
      <c r="W5" s="43" t="s">
        <v>13</v>
      </c>
      <c r="X5" s="43" t="s">
        <v>14</v>
      </c>
      <c r="Y5" s="36"/>
      <c r="Z5" s="34"/>
    </row>
    <row r="6" spans="1:26" ht="257.25" customHeight="1" x14ac:dyDescent="0.25">
      <c r="A6" s="41"/>
      <c r="B6" s="41"/>
      <c r="C6" s="41"/>
      <c r="D6" s="42"/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2" t="s">
        <v>27</v>
      </c>
      <c r="R6" s="12" t="s">
        <v>28</v>
      </c>
      <c r="S6" s="43"/>
      <c r="T6" s="43"/>
      <c r="U6" s="43"/>
      <c r="V6" s="43"/>
      <c r="W6" s="43"/>
      <c r="X6" s="43"/>
      <c r="Y6" s="36"/>
      <c r="Z6" s="34"/>
    </row>
    <row r="7" spans="1:26" ht="15.75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23">
        <v>25</v>
      </c>
      <c r="Z7" s="24">
        <v>26</v>
      </c>
    </row>
    <row r="8" spans="1:26" ht="15.75" x14ac:dyDescent="0.25">
      <c r="A8" s="38" t="s">
        <v>47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23"/>
      <c r="Z8" s="24"/>
    </row>
    <row r="9" spans="1:26" ht="15.75" x14ac:dyDescent="0.25">
      <c r="A9" s="8">
        <v>74</v>
      </c>
      <c r="B9" s="8">
        <v>72.7</v>
      </c>
      <c r="C9" s="8">
        <v>82.3</v>
      </c>
      <c r="D9" s="8">
        <v>9.6</v>
      </c>
      <c r="E9" s="8">
        <v>0</v>
      </c>
      <c r="F9" s="8">
        <v>1610</v>
      </c>
      <c r="G9" s="8">
        <v>424</v>
      </c>
      <c r="H9" s="8">
        <v>416</v>
      </c>
      <c r="I9" s="8">
        <v>246</v>
      </c>
      <c r="J9" s="8">
        <v>83</v>
      </c>
      <c r="K9" s="8">
        <v>101</v>
      </c>
      <c r="L9" s="8">
        <v>54</v>
      </c>
      <c r="M9" s="8">
        <v>119</v>
      </c>
      <c r="N9" s="8">
        <v>94</v>
      </c>
      <c r="O9" s="8">
        <v>0</v>
      </c>
      <c r="P9" s="8">
        <v>0</v>
      </c>
      <c r="Q9" s="8">
        <v>0</v>
      </c>
      <c r="R9" s="8">
        <v>138</v>
      </c>
      <c r="S9" s="8">
        <v>3285</v>
      </c>
      <c r="T9" s="8">
        <v>5050</v>
      </c>
      <c r="U9" s="8">
        <v>316</v>
      </c>
      <c r="V9" s="8">
        <v>486</v>
      </c>
      <c r="W9" s="8">
        <v>302</v>
      </c>
      <c r="X9" s="8">
        <v>3318</v>
      </c>
      <c r="Y9" s="8">
        <v>3201</v>
      </c>
      <c r="Z9" s="25">
        <f>(S9-Y9)/Y9</f>
        <v>2.6241799437675725E-2</v>
      </c>
    </row>
    <row r="10" spans="1:26" ht="15.75" x14ac:dyDescent="0.25">
      <c r="A10" s="8">
        <v>129</v>
      </c>
      <c r="B10" s="8">
        <v>128</v>
      </c>
      <c r="C10" s="8">
        <v>159.5</v>
      </c>
      <c r="D10" s="8">
        <v>31.5</v>
      </c>
      <c r="E10" s="8">
        <v>5</v>
      </c>
      <c r="F10" s="8">
        <v>1419</v>
      </c>
      <c r="G10" s="8">
        <v>328</v>
      </c>
      <c r="H10" s="8">
        <v>311</v>
      </c>
      <c r="I10" s="8">
        <v>222</v>
      </c>
      <c r="J10" s="8">
        <v>65</v>
      </c>
      <c r="K10" s="8">
        <v>112</v>
      </c>
      <c r="L10" s="8">
        <v>93</v>
      </c>
      <c r="M10" s="8">
        <v>91</v>
      </c>
      <c r="N10" s="8">
        <v>122</v>
      </c>
      <c r="O10" s="8">
        <v>0</v>
      </c>
      <c r="P10" s="8">
        <v>0</v>
      </c>
      <c r="Q10" s="8">
        <v>0</v>
      </c>
      <c r="R10" s="8">
        <v>152</v>
      </c>
      <c r="S10" s="8">
        <f>SUM(E10:R10)</f>
        <v>2920</v>
      </c>
      <c r="T10" s="8">
        <v>4528</v>
      </c>
      <c r="U10" s="8">
        <v>305</v>
      </c>
      <c r="V10" s="8">
        <v>483</v>
      </c>
      <c r="W10" s="8">
        <v>263</v>
      </c>
      <c r="X10" s="8">
        <v>2916</v>
      </c>
      <c r="Y10" s="8">
        <v>2888</v>
      </c>
      <c r="Z10" s="25">
        <f t="shared" ref="Z10:Z99" si="0">(S10-Y10)/Y10</f>
        <v>1.1080332409972299E-2</v>
      </c>
    </row>
    <row r="11" spans="1:26" ht="15.75" x14ac:dyDescent="0.25">
      <c r="A11" s="8">
        <v>201</v>
      </c>
      <c r="B11" s="8">
        <v>159.5</v>
      </c>
      <c r="C11" s="8">
        <v>204.5</v>
      </c>
      <c r="D11" s="8">
        <v>45</v>
      </c>
      <c r="E11" s="8">
        <v>11</v>
      </c>
      <c r="F11" s="8">
        <v>1689</v>
      </c>
      <c r="G11" s="8">
        <v>441</v>
      </c>
      <c r="H11" s="8">
        <v>469</v>
      </c>
      <c r="I11" s="8">
        <v>23</v>
      </c>
      <c r="J11" s="8">
        <v>15</v>
      </c>
      <c r="K11" s="8">
        <v>140</v>
      </c>
      <c r="L11" s="8">
        <v>70</v>
      </c>
      <c r="M11" s="8">
        <v>140</v>
      </c>
      <c r="N11" s="8">
        <v>61</v>
      </c>
      <c r="O11" s="8">
        <v>2</v>
      </c>
      <c r="P11" s="8">
        <v>1</v>
      </c>
      <c r="Q11" s="8">
        <v>50</v>
      </c>
      <c r="R11" s="8">
        <v>12</v>
      </c>
      <c r="S11" s="8">
        <f>SUM(E11:R11)</f>
        <v>3124</v>
      </c>
      <c r="T11" s="8">
        <v>4698</v>
      </c>
      <c r="U11" s="8">
        <v>335</v>
      </c>
      <c r="V11" s="8">
        <v>483</v>
      </c>
      <c r="W11" s="8">
        <v>300</v>
      </c>
      <c r="X11" s="8">
        <v>3148</v>
      </c>
      <c r="Y11" s="8">
        <v>3055</v>
      </c>
      <c r="Z11" s="25">
        <f t="shared" si="0"/>
        <v>2.2585924713584289E-2</v>
      </c>
    </row>
    <row r="12" spans="1:26" ht="15.75" x14ac:dyDescent="0.25">
      <c r="A12" s="33" t="s">
        <v>42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23"/>
      <c r="Z12" s="24"/>
    </row>
    <row r="13" spans="1:26" ht="15.75" x14ac:dyDescent="0.25">
      <c r="A13" s="14">
        <v>4</v>
      </c>
      <c r="B13" s="14">
        <v>0</v>
      </c>
      <c r="C13" s="14">
        <v>4</v>
      </c>
      <c r="D13" s="14">
        <v>4</v>
      </c>
      <c r="E13" s="14"/>
      <c r="F13" s="14">
        <v>2310</v>
      </c>
      <c r="G13" s="14">
        <v>113</v>
      </c>
      <c r="H13" s="15">
        <v>120</v>
      </c>
      <c r="I13" s="15">
        <v>214</v>
      </c>
      <c r="J13" s="15"/>
      <c r="K13" s="15">
        <v>197</v>
      </c>
      <c r="L13" s="15"/>
      <c r="M13" s="15">
        <v>214</v>
      </c>
      <c r="N13" s="15"/>
      <c r="O13" s="15"/>
      <c r="P13" s="15"/>
      <c r="Q13" s="15"/>
      <c r="R13" s="15">
        <v>42</v>
      </c>
      <c r="S13" s="15">
        <f>F13+G13+H13+I13+K13+M13+R13</f>
        <v>3210</v>
      </c>
      <c r="T13" s="8">
        <v>4274.2</v>
      </c>
      <c r="U13" s="15">
        <v>130.20833333333334</v>
      </c>
      <c r="V13" s="8">
        <v>178.09166666666667</v>
      </c>
      <c r="W13" s="8">
        <v>154.15</v>
      </c>
      <c r="X13" s="15">
        <v>3699.6000000000004</v>
      </c>
      <c r="Y13" s="15">
        <v>3125</v>
      </c>
      <c r="Z13" s="25">
        <f t="shared" si="0"/>
        <v>2.7199999999999998E-2</v>
      </c>
    </row>
    <row r="14" spans="1:26" ht="15.75" x14ac:dyDescent="0.25">
      <c r="A14" s="33" t="s">
        <v>43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23"/>
      <c r="Z14" s="24"/>
    </row>
    <row r="15" spans="1:26" ht="15.75" x14ac:dyDescent="0.25">
      <c r="A15" s="14">
        <v>10</v>
      </c>
      <c r="B15" s="14">
        <v>0</v>
      </c>
      <c r="C15" s="14">
        <v>9.9909999999999997</v>
      </c>
      <c r="D15" s="14">
        <v>9.9909999999999997</v>
      </c>
      <c r="E15" s="14"/>
      <c r="F15" s="14">
        <v>2289</v>
      </c>
      <c r="G15" s="14">
        <v>114</v>
      </c>
      <c r="H15" s="15">
        <v>121</v>
      </c>
      <c r="I15" s="15">
        <v>232</v>
      </c>
      <c r="J15" s="15"/>
      <c r="K15" s="15">
        <v>201</v>
      </c>
      <c r="L15" s="15"/>
      <c r="M15" s="15">
        <v>218</v>
      </c>
      <c r="N15" s="15"/>
      <c r="O15" s="15"/>
      <c r="P15" s="15"/>
      <c r="Q15" s="15"/>
      <c r="R15" s="15">
        <v>47</v>
      </c>
      <c r="S15" s="15">
        <f>F15+G15+H15+I15+K15+M15+R15</f>
        <v>3222</v>
      </c>
      <c r="T15" s="8">
        <v>4302.1000000000004</v>
      </c>
      <c r="U15" s="15">
        <v>130.125</v>
      </c>
      <c r="V15" s="8">
        <v>179.25416666666669</v>
      </c>
      <c r="W15" s="8">
        <v>154.68958333333336</v>
      </c>
      <c r="X15" s="15">
        <v>3712.5500000000006</v>
      </c>
      <c r="Y15" s="23">
        <v>3123</v>
      </c>
      <c r="Z15" s="25">
        <f t="shared" si="0"/>
        <v>3.1700288184438041E-2</v>
      </c>
    </row>
    <row r="16" spans="1:26" ht="15.75" x14ac:dyDescent="0.25">
      <c r="A16" s="33" t="s">
        <v>77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23"/>
      <c r="Z16" s="24"/>
    </row>
    <row r="17" spans="1:26" ht="15.75" x14ac:dyDescent="0.25">
      <c r="A17" s="14">
        <v>45</v>
      </c>
      <c r="B17" s="14">
        <v>45</v>
      </c>
      <c r="C17" s="14">
        <v>63</v>
      </c>
      <c r="D17" s="14">
        <v>62.076999999999998</v>
      </c>
      <c r="E17" s="14">
        <v>0</v>
      </c>
      <c r="F17" s="14">
        <v>3236</v>
      </c>
      <c r="G17" s="14">
        <v>268</v>
      </c>
      <c r="H17" s="14">
        <f>314+602</f>
        <v>916</v>
      </c>
      <c r="I17" s="14">
        <v>0</v>
      </c>
      <c r="J17" s="14">
        <v>328</v>
      </c>
      <c r="K17" s="14">
        <v>0</v>
      </c>
      <c r="L17" s="14">
        <v>310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91</v>
      </c>
      <c r="S17" s="14">
        <f>E17+F17+G17+H17+I17+J17+K17+L17+M17+N17+O17+P17+Q17+R17</f>
        <v>5149</v>
      </c>
      <c r="T17" s="15">
        <f>(F17*1)+(G17*1.5)+(H17*1.8)+(I17*2)+J17*2.2+K17*2.7+L17*2.2+M17*2.7+N17*2.7+O17*2.7+P17*3.2+Q17*3.2+(R17*3)</f>
        <v>6963.4000000000005</v>
      </c>
      <c r="U17" s="15">
        <v>1523</v>
      </c>
      <c r="V17" s="15">
        <f>U17*((1+1.5+1.8+2+2.2+2.7+2.2+2.7+2.7+2.7+3)/11)</f>
        <v>3392.1363636363635</v>
      </c>
      <c r="W17" s="15">
        <v>998</v>
      </c>
      <c r="X17" s="15">
        <v>5234</v>
      </c>
      <c r="Y17" s="15">
        <v>5046</v>
      </c>
      <c r="Z17" s="25">
        <f t="shared" si="0"/>
        <v>2.0412207689258818E-2</v>
      </c>
    </row>
    <row r="18" spans="1:26" ht="15.75" x14ac:dyDescent="0.25">
      <c r="A18" s="14">
        <v>4</v>
      </c>
      <c r="B18" s="14">
        <v>0</v>
      </c>
      <c r="C18" s="14">
        <v>4</v>
      </c>
      <c r="D18" s="14">
        <v>62.076999999999998</v>
      </c>
      <c r="E18" s="14">
        <v>0</v>
      </c>
      <c r="F18" s="14">
        <v>5412</v>
      </c>
      <c r="G18" s="14">
        <v>356</v>
      </c>
      <c r="H18" s="14">
        <f>451+674</f>
        <v>1125</v>
      </c>
      <c r="I18" s="14">
        <v>0</v>
      </c>
      <c r="J18" s="14">
        <v>338</v>
      </c>
      <c r="K18" s="14">
        <v>0</v>
      </c>
      <c r="L18" s="14">
        <v>370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92</v>
      </c>
      <c r="S18" s="14">
        <f>E18+F18+G18+H18+I18+J18+K18+L18+M18+N18+O18+P18+Q18+R18</f>
        <v>7693</v>
      </c>
      <c r="T18" s="15">
        <f>(F18*1)+(G18*1.5)+(H18*1.8)+(I18*2)+J18*2.2+K18*2.7+L18*2.2+M18*2.7+N18*2.7+O18*2.7+P18*3.2+Q18*3.2+(R18*3)</f>
        <v>9804.6</v>
      </c>
      <c r="U18" s="15">
        <v>1589</v>
      </c>
      <c r="V18" s="15">
        <f>U18*((1+1.5+1.8+2+2.2+2.7+2.2+2.7+2.7+2.7+3)/11)</f>
        <v>3539.1363636363635</v>
      </c>
      <c r="W18" s="15">
        <v>1025</v>
      </c>
      <c r="X18" s="15">
        <v>7502</v>
      </c>
      <c r="Y18" s="15">
        <v>7527</v>
      </c>
      <c r="Z18" s="25">
        <f t="shared" si="0"/>
        <v>2.2053939152384749E-2</v>
      </c>
    </row>
    <row r="19" spans="1:26" ht="15.75" x14ac:dyDescent="0.25">
      <c r="A19" s="38" t="s">
        <v>49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23"/>
      <c r="Z19" s="24"/>
    </row>
    <row r="20" spans="1:26" ht="15.75" x14ac:dyDescent="0.25">
      <c r="A20" s="8">
        <v>22</v>
      </c>
      <c r="B20" s="8">
        <v>3</v>
      </c>
      <c r="C20" s="8">
        <v>36.700000000000003</v>
      </c>
      <c r="D20" s="8">
        <v>33.700000000000003</v>
      </c>
      <c r="E20" s="8">
        <v>3</v>
      </c>
      <c r="F20" s="8">
        <v>1418</v>
      </c>
      <c r="G20" s="8">
        <v>434</v>
      </c>
      <c r="H20" s="8">
        <v>440</v>
      </c>
      <c r="I20" s="8">
        <v>246</v>
      </c>
      <c r="J20" s="8">
        <v>33</v>
      </c>
      <c r="K20" s="8">
        <v>92</v>
      </c>
      <c r="L20" s="8">
        <v>85</v>
      </c>
      <c r="M20" s="8">
        <v>108</v>
      </c>
      <c r="N20" s="8">
        <v>72</v>
      </c>
      <c r="O20" s="8">
        <v>0</v>
      </c>
      <c r="P20" s="8">
        <v>0</v>
      </c>
      <c r="Q20" s="8">
        <v>0</v>
      </c>
      <c r="R20" s="8">
        <v>120</v>
      </c>
      <c r="S20" s="8">
        <v>3051</v>
      </c>
      <c r="T20" s="8">
        <v>4710</v>
      </c>
      <c r="U20" s="8">
        <v>314</v>
      </c>
      <c r="V20" s="8">
        <v>485</v>
      </c>
      <c r="W20" s="8">
        <v>232</v>
      </c>
      <c r="X20" s="8">
        <v>3082</v>
      </c>
      <c r="Y20" s="23">
        <v>2981</v>
      </c>
      <c r="Z20" s="25">
        <f t="shared" si="0"/>
        <v>2.3482053002348204E-2</v>
      </c>
    </row>
    <row r="21" spans="1:26" ht="15.75" x14ac:dyDescent="0.25">
      <c r="A21" s="4">
        <v>41</v>
      </c>
      <c r="B21" s="4">
        <v>36.700000000000003</v>
      </c>
      <c r="C21" s="4">
        <v>47.7</v>
      </c>
      <c r="D21" s="4">
        <v>11</v>
      </c>
      <c r="E21" s="4">
        <v>3</v>
      </c>
      <c r="F21" s="4">
        <v>1293</v>
      </c>
      <c r="G21" s="4">
        <v>453</v>
      </c>
      <c r="H21" s="4">
        <v>518</v>
      </c>
      <c r="I21" s="4">
        <v>207</v>
      </c>
      <c r="J21" s="4">
        <v>77</v>
      </c>
      <c r="K21" s="4">
        <v>68</v>
      </c>
      <c r="L21" s="4">
        <v>25</v>
      </c>
      <c r="M21" s="4">
        <v>78</v>
      </c>
      <c r="N21" s="4">
        <v>42</v>
      </c>
      <c r="O21" s="4">
        <v>0</v>
      </c>
      <c r="P21" s="4">
        <v>0</v>
      </c>
      <c r="Q21" s="4">
        <v>0</v>
      </c>
      <c r="R21" s="4">
        <v>48</v>
      </c>
      <c r="S21" s="5">
        <f>SUM(E21:R21)</f>
        <v>2812</v>
      </c>
      <c r="T21" s="5">
        <v>4091</v>
      </c>
      <c r="U21" s="4">
        <v>225</v>
      </c>
      <c r="V21" s="5">
        <v>340</v>
      </c>
      <c r="W21" s="5">
        <v>206</v>
      </c>
      <c r="X21" s="4">
        <v>2758</v>
      </c>
      <c r="Y21" s="8">
        <v>2745</v>
      </c>
      <c r="Z21" s="25">
        <f t="shared" si="0"/>
        <v>2.4408014571948997E-2</v>
      </c>
    </row>
    <row r="22" spans="1:26" ht="15.75" x14ac:dyDescent="0.25">
      <c r="A22" s="38" t="s">
        <v>48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23"/>
      <c r="Z22" s="25"/>
    </row>
    <row r="23" spans="1:26" ht="15.75" x14ac:dyDescent="0.25">
      <c r="A23" s="8">
        <v>0</v>
      </c>
      <c r="B23" s="8">
        <v>0</v>
      </c>
      <c r="C23" s="8">
        <v>31</v>
      </c>
      <c r="D23" s="8">
        <v>31</v>
      </c>
      <c r="E23" s="8">
        <v>2</v>
      </c>
      <c r="F23" s="8">
        <v>1147</v>
      </c>
      <c r="G23" s="8">
        <v>216</v>
      </c>
      <c r="H23" s="8">
        <v>344</v>
      </c>
      <c r="I23" s="8">
        <v>225</v>
      </c>
      <c r="J23" s="8">
        <v>29</v>
      </c>
      <c r="K23" s="8">
        <v>89</v>
      </c>
      <c r="L23" s="8">
        <v>10</v>
      </c>
      <c r="M23" s="8">
        <v>82</v>
      </c>
      <c r="N23" s="8">
        <v>21</v>
      </c>
      <c r="O23" s="8">
        <v>0</v>
      </c>
      <c r="P23" s="8">
        <v>0</v>
      </c>
      <c r="Q23" s="8">
        <v>0</v>
      </c>
      <c r="R23" s="8">
        <v>22</v>
      </c>
      <c r="S23" s="8">
        <v>2187</v>
      </c>
      <c r="T23" s="8">
        <v>3212</v>
      </c>
      <c r="U23" s="8">
        <v>173</v>
      </c>
      <c r="V23" s="8">
        <v>254</v>
      </c>
      <c r="W23" s="8">
        <v>166</v>
      </c>
      <c r="X23" s="8">
        <v>2211</v>
      </c>
      <c r="Y23" s="8">
        <v>2141</v>
      </c>
      <c r="Z23" s="25">
        <f t="shared" si="0"/>
        <v>2.1485287248949089E-2</v>
      </c>
    </row>
    <row r="24" spans="1:26" ht="15.75" x14ac:dyDescent="0.25">
      <c r="A24" s="8">
        <v>32</v>
      </c>
      <c r="B24" s="8">
        <v>31</v>
      </c>
      <c r="C24" s="8">
        <v>55</v>
      </c>
      <c r="D24" s="8">
        <v>24</v>
      </c>
      <c r="E24" s="8">
        <v>3</v>
      </c>
      <c r="F24" s="8">
        <v>1346</v>
      </c>
      <c r="G24" s="8">
        <v>206</v>
      </c>
      <c r="H24" s="8">
        <v>188</v>
      </c>
      <c r="I24" s="8">
        <v>187</v>
      </c>
      <c r="J24" s="8">
        <v>45</v>
      </c>
      <c r="K24" s="8">
        <v>84</v>
      </c>
      <c r="L24" s="8">
        <v>9</v>
      </c>
      <c r="M24" s="8">
        <v>88</v>
      </c>
      <c r="N24" s="8">
        <v>20</v>
      </c>
      <c r="O24" s="8">
        <v>0</v>
      </c>
      <c r="P24" s="8">
        <v>0</v>
      </c>
      <c r="Q24" s="8">
        <v>0</v>
      </c>
      <c r="R24" s="8">
        <v>24</v>
      </c>
      <c r="S24" s="8">
        <f>SUM(E24:R24)</f>
        <v>2200</v>
      </c>
      <c r="T24" s="8">
        <v>3009</v>
      </c>
      <c r="U24" s="8">
        <v>187</v>
      </c>
      <c r="V24" s="8">
        <v>262</v>
      </c>
      <c r="W24" s="8">
        <v>163</v>
      </c>
      <c r="X24" s="8">
        <v>2198</v>
      </c>
      <c r="Y24" s="8">
        <v>2157</v>
      </c>
      <c r="Z24" s="25">
        <f t="shared" si="0"/>
        <v>1.9935095039406582E-2</v>
      </c>
    </row>
    <row r="25" spans="1:26" ht="15.75" x14ac:dyDescent="0.25">
      <c r="A25" s="38" t="s">
        <v>50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3"/>
      <c r="Z25" s="25"/>
    </row>
    <row r="26" spans="1:26" ht="15.75" x14ac:dyDescent="0.25">
      <c r="A26" s="8">
        <v>3</v>
      </c>
      <c r="B26" s="8">
        <v>0</v>
      </c>
      <c r="C26" s="8">
        <v>33</v>
      </c>
      <c r="D26" s="8">
        <v>33</v>
      </c>
      <c r="E26" s="8">
        <v>2</v>
      </c>
      <c r="F26" s="8">
        <v>1145</v>
      </c>
      <c r="G26" s="8">
        <v>174</v>
      </c>
      <c r="H26" s="8">
        <v>122</v>
      </c>
      <c r="I26" s="8">
        <v>60</v>
      </c>
      <c r="J26" s="8">
        <v>19</v>
      </c>
      <c r="K26" s="8">
        <v>150</v>
      </c>
      <c r="L26" s="8">
        <v>22</v>
      </c>
      <c r="M26" s="8">
        <v>91</v>
      </c>
      <c r="N26" s="8">
        <v>176</v>
      </c>
      <c r="O26" s="8">
        <v>0</v>
      </c>
      <c r="P26" s="8">
        <v>0</v>
      </c>
      <c r="Q26" s="8">
        <v>0</v>
      </c>
      <c r="R26" s="8">
        <v>90</v>
      </c>
      <c r="S26" s="8">
        <v>2051</v>
      </c>
      <c r="T26" s="8">
        <v>3234</v>
      </c>
      <c r="U26" s="8">
        <v>215</v>
      </c>
      <c r="V26" s="8">
        <v>339</v>
      </c>
      <c r="W26" s="8">
        <v>156</v>
      </c>
      <c r="X26" s="8">
        <v>2072</v>
      </c>
      <c r="Y26" s="8">
        <v>1684</v>
      </c>
      <c r="Z26" s="25">
        <f t="shared" si="0"/>
        <v>0.21793349168646081</v>
      </c>
    </row>
    <row r="27" spans="1:26" ht="15.75" x14ac:dyDescent="0.25">
      <c r="A27" s="8">
        <v>38</v>
      </c>
      <c r="B27" s="8">
        <v>33</v>
      </c>
      <c r="C27" s="8">
        <v>70</v>
      </c>
      <c r="D27" s="8">
        <v>37</v>
      </c>
      <c r="E27" s="8">
        <v>0</v>
      </c>
      <c r="F27" s="8">
        <v>931</v>
      </c>
      <c r="G27" s="8">
        <v>122</v>
      </c>
      <c r="H27" s="8">
        <v>130</v>
      </c>
      <c r="I27" s="8">
        <v>65</v>
      </c>
      <c r="J27" s="8">
        <v>7</v>
      </c>
      <c r="K27" s="8">
        <v>152</v>
      </c>
      <c r="L27" s="8">
        <v>20</v>
      </c>
      <c r="M27" s="8">
        <v>55</v>
      </c>
      <c r="N27" s="8">
        <v>182</v>
      </c>
      <c r="O27" s="8">
        <v>0</v>
      </c>
      <c r="P27" s="8">
        <v>0</v>
      </c>
      <c r="Q27" s="8">
        <v>0</v>
      </c>
      <c r="R27" s="8">
        <v>40</v>
      </c>
      <c r="S27" s="8">
        <v>1704</v>
      </c>
      <c r="T27" s="8">
        <v>2708</v>
      </c>
      <c r="U27" s="8">
        <v>178</v>
      </c>
      <c r="V27" s="8">
        <v>283</v>
      </c>
      <c r="W27" s="8">
        <v>130</v>
      </c>
      <c r="X27" s="8">
        <v>1721</v>
      </c>
      <c r="Y27" s="8">
        <v>1677</v>
      </c>
      <c r="Z27" s="25">
        <f t="shared" si="0"/>
        <v>1.6100178890876567E-2</v>
      </c>
    </row>
    <row r="28" spans="1:26" ht="15.75" x14ac:dyDescent="0.25">
      <c r="A28" s="38" t="s">
        <v>51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23"/>
      <c r="Z28" s="25"/>
    </row>
    <row r="29" spans="1:26" ht="15.75" x14ac:dyDescent="0.25">
      <c r="A29" s="8">
        <v>0</v>
      </c>
      <c r="B29" s="8">
        <v>0</v>
      </c>
      <c r="C29" s="8">
        <v>16.8</v>
      </c>
      <c r="D29" s="8">
        <v>16.8</v>
      </c>
      <c r="E29" s="8">
        <v>2</v>
      </c>
      <c r="F29" s="8">
        <v>819</v>
      </c>
      <c r="G29" s="8">
        <v>96</v>
      </c>
      <c r="H29" s="8">
        <v>128</v>
      </c>
      <c r="I29" s="8">
        <v>65</v>
      </c>
      <c r="J29" s="8">
        <v>7</v>
      </c>
      <c r="K29" s="8">
        <v>152</v>
      </c>
      <c r="L29" s="8">
        <v>20</v>
      </c>
      <c r="M29" s="8">
        <v>55</v>
      </c>
      <c r="N29" s="8">
        <v>182</v>
      </c>
      <c r="O29" s="8">
        <v>0</v>
      </c>
      <c r="P29" s="8">
        <v>0</v>
      </c>
      <c r="Q29" s="8">
        <v>0</v>
      </c>
      <c r="R29" s="8">
        <v>12</v>
      </c>
      <c r="S29" s="8">
        <v>1538</v>
      </c>
      <c r="T29" s="8">
        <v>2471</v>
      </c>
      <c r="U29" s="8">
        <v>158</v>
      </c>
      <c r="V29" s="8">
        <v>254</v>
      </c>
      <c r="W29" s="8">
        <v>142</v>
      </c>
      <c r="X29" s="8">
        <v>1553</v>
      </c>
      <c r="Y29" s="8">
        <v>1375</v>
      </c>
      <c r="Z29" s="25">
        <f t="shared" si="0"/>
        <v>0.11854545454545455</v>
      </c>
    </row>
    <row r="30" spans="1:26" ht="15.75" x14ac:dyDescent="0.25">
      <c r="A30" s="33" t="s">
        <v>41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23"/>
      <c r="Z30" s="25"/>
    </row>
    <row r="31" spans="1:26" ht="15.75" x14ac:dyDescent="0.25">
      <c r="A31" s="14">
        <v>165</v>
      </c>
      <c r="B31" s="14">
        <v>147</v>
      </c>
      <c r="C31" s="14">
        <v>165</v>
      </c>
      <c r="D31" s="14">
        <v>18</v>
      </c>
      <c r="E31" s="14">
        <v>14</v>
      </c>
      <c r="F31" s="14">
        <v>7100</v>
      </c>
      <c r="G31" s="14">
        <v>641</v>
      </c>
      <c r="H31" s="14">
        <v>653</v>
      </c>
      <c r="I31" s="14">
        <v>299</v>
      </c>
      <c r="J31" s="14">
        <v>103</v>
      </c>
      <c r="K31" s="14">
        <v>0</v>
      </c>
      <c r="L31" s="14">
        <v>81</v>
      </c>
      <c r="M31" s="14">
        <v>52</v>
      </c>
      <c r="N31" s="14">
        <v>552</v>
      </c>
      <c r="O31" s="14">
        <v>0</v>
      </c>
      <c r="P31" s="14">
        <v>0</v>
      </c>
      <c r="Q31" s="14">
        <v>0</v>
      </c>
      <c r="R31" s="14">
        <v>128</v>
      </c>
      <c r="S31" s="14">
        <v>9623</v>
      </c>
      <c r="T31" s="14">
        <v>12255</v>
      </c>
      <c r="U31" s="15">
        <v>400.95833333333331</v>
      </c>
      <c r="V31" s="15">
        <v>510.625</v>
      </c>
      <c r="W31" s="16">
        <v>455.79166666666663</v>
      </c>
      <c r="X31" s="14">
        <v>10939</v>
      </c>
      <c r="Y31" s="23">
        <v>9093</v>
      </c>
      <c r="Z31" s="25">
        <f t="shared" si="0"/>
        <v>5.8286594083360829E-2</v>
      </c>
    </row>
    <row r="32" spans="1:26" ht="15.75" x14ac:dyDescent="0.25">
      <c r="A32" s="14">
        <v>253</v>
      </c>
      <c r="B32" s="14">
        <v>252</v>
      </c>
      <c r="C32" s="14">
        <v>255</v>
      </c>
      <c r="D32" s="14">
        <v>3.0030000000000001</v>
      </c>
      <c r="E32" s="14">
        <v>3</v>
      </c>
      <c r="F32" s="14">
        <v>8898</v>
      </c>
      <c r="G32" s="14">
        <v>701</v>
      </c>
      <c r="H32" s="14">
        <v>422</v>
      </c>
      <c r="I32" s="14">
        <v>501</v>
      </c>
      <c r="J32" s="14">
        <v>51</v>
      </c>
      <c r="K32" s="14">
        <v>42</v>
      </c>
      <c r="L32" s="14">
        <v>38</v>
      </c>
      <c r="M32" s="14">
        <v>204</v>
      </c>
      <c r="N32" s="14">
        <v>345</v>
      </c>
      <c r="O32" s="14">
        <v>70</v>
      </c>
      <c r="P32" s="14">
        <v>59</v>
      </c>
      <c r="Q32" s="14">
        <v>408</v>
      </c>
      <c r="R32" s="14">
        <v>132</v>
      </c>
      <c r="S32" s="14">
        <v>11874</v>
      </c>
      <c r="T32" s="15">
        <v>15582</v>
      </c>
      <c r="U32" s="15">
        <v>803</v>
      </c>
      <c r="V32" s="15">
        <v>1908</v>
      </c>
      <c r="W32" s="14">
        <v>11874</v>
      </c>
      <c r="X32" s="15">
        <v>13670</v>
      </c>
      <c r="Y32" s="15">
        <v>11827</v>
      </c>
      <c r="Z32" s="25">
        <f t="shared" si="0"/>
        <v>3.9739578929567938E-3</v>
      </c>
    </row>
    <row r="33" spans="1:26" ht="15.75" x14ac:dyDescent="0.25">
      <c r="A33" s="8">
        <v>320</v>
      </c>
      <c r="B33" s="8">
        <v>315.5</v>
      </c>
      <c r="C33" s="8">
        <v>323</v>
      </c>
      <c r="D33" s="8">
        <v>7.5</v>
      </c>
      <c r="E33" s="8">
        <v>2</v>
      </c>
      <c r="F33" s="8">
        <v>2730</v>
      </c>
      <c r="G33" s="8">
        <v>81</v>
      </c>
      <c r="H33" s="8">
        <v>198</v>
      </c>
      <c r="I33" s="8">
        <v>163</v>
      </c>
      <c r="J33" s="8">
        <v>25</v>
      </c>
      <c r="K33" s="8">
        <v>28</v>
      </c>
      <c r="L33" s="8">
        <v>26</v>
      </c>
      <c r="M33" s="8">
        <v>73</v>
      </c>
      <c r="N33" s="8">
        <v>49</v>
      </c>
      <c r="O33" s="8">
        <v>36</v>
      </c>
      <c r="P33" s="8">
        <v>15</v>
      </c>
      <c r="Q33" s="8">
        <v>46</v>
      </c>
      <c r="R33" s="8">
        <v>75</v>
      </c>
      <c r="S33" s="8">
        <v>3547</v>
      </c>
      <c r="T33" s="8">
        <v>4569</v>
      </c>
      <c r="U33" s="8">
        <v>240</v>
      </c>
      <c r="V33" s="8">
        <v>570</v>
      </c>
      <c r="W33" s="8">
        <v>3547</v>
      </c>
      <c r="X33" s="8">
        <v>4084</v>
      </c>
      <c r="Y33" s="23">
        <v>3453</v>
      </c>
      <c r="Z33" s="25">
        <f t="shared" si="0"/>
        <v>2.7222704894294816E-2</v>
      </c>
    </row>
    <row r="34" spans="1:26" ht="15.75" x14ac:dyDescent="0.25">
      <c r="A34" s="37" t="s">
        <v>36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23"/>
      <c r="Z34" s="25"/>
    </row>
    <row r="35" spans="1:26" ht="15.75" x14ac:dyDescent="0.25">
      <c r="A35" s="24">
        <v>7.1</v>
      </c>
      <c r="B35" s="24">
        <v>0</v>
      </c>
      <c r="C35" s="24">
        <v>7.1</v>
      </c>
      <c r="D35" s="24">
        <v>7.1</v>
      </c>
      <c r="E35" s="24">
        <v>0</v>
      </c>
      <c r="F35" s="24">
        <v>9238</v>
      </c>
      <c r="G35" s="24">
        <v>599</v>
      </c>
      <c r="H35" s="24">
        <v>360</v>
      </c>
      <c r="I35" s="24">
        <v>312</v>
      </c>
      <c r="J35" s="24">
        <v>86</v>
      </c>
      <c r="K35" s="24">
        <v>75</v>
      </c>
      <c r="L35" s="24">
        <v>102</v>
      </c>
      <c r="M35" s="24">
        <v>167</v>
      </c>
      <c r="N35" s="24">
        <v>185</v>
      </c>
      <c r="O35" s="24">
        <v>51</v>
      </c>
      <c r="P35" s="24">
        <v>43</v>
      </c>
      <c r="Q35" s="24">
        <v>450</v>
      </c>
      <c r="R35" s="24">
        <v>120</v>
      </c>
      <c r="S35" s="26">
        <v>11788</v>
      </c>
      <c r="T35" s="16">
        <v>15050.300000000001</v>
      </c>
      <c r="U35" s="16">
        <v>796.9033530918673</v>
      </c>
      <c r="V35" s="16">
        <v>1894.1779700414381</v>
      </c>
      <c r="W35" s="16">
        <v>11788</v>
      </c>
      <c r="X35" s="16">
        <v>13571.264103154501</v>
      </c>
      <c r="Y35" s="26">
        <v>11603</v>
      </c>
      <c r="Z35" s="25">
        <f t="shared" si="0"/>
        <v>1.5944152374385935E-2</v>
      </c>
    </row>
    <row r="36" spans="1:26" ht="15.75" x14ac:dyDescent="0.25">
      <c r="A36" s="24">
        <v>31.2</v>
      </c>
      <c r="B36" s="24">
        <v>7.1</v>
      </c>
      <c r="C36" s="24">
        <v>31.2</v>
      </c>
      <c r="D36" s="24">
        <v>24.1</v>
      </c>
      <c r="E36" s="24">
        <v>0</v>
      </c>
      <c r="F36" s="24">
        <v>8831</v>
      </c>
      <c r="G36" s="24">
        <v>570</v>
      </c>
      <c r="H36" s="24">
        <v>322</v>
      </c>
      <c r="I36" s="24">
        <v>299</v>
      </c>
      <c r="J36" s="24">
        <v>59</v>
      </c>
      <c r="K36" s="24">
        <v>48</v>
      </c>
      <c r="L36" s="24">
        <v>88</v>
      </c>
      <c r="M36" s="24">
        <v>141</v>
      </c>
      <c r="N36" s="24">
        <v>176</v>
      </c>
      <c r="O36" s="24">
        <v>41</v>
      </c>
      <c r="P36" s="24">
        <v>30</v>
      </c>
      <c r="Q36" s="24">
        <v>430</v>
      </c>
      <c r="R36" s="24">
        <v>112</v>
      </c>
      <c r="S36" s="26">
        <v>11147</v>
      </c>
      <c r="T36" s="16">
        <v>14091.200000000003</v>
      </c>
      <c r="U36" s="16">
        <v>753.56987418688857</v>
      </c>
      <c r="V36" s="16">
        <v>1791.1776240288348</v>
      </c>
      <c r="W36" s="16">
        <v>11146.999999999998</v>
      </c>
      <c r="X36" s="16">
        <v>12833.294957402715</v>
      </c>
      <c r="Y36" s="26">
        <v>11021</v>
      </c>
      <c r="Z36" s="25">
        <f t="shared" si="0"/>
        <v>1.143271935396062E-2</v>
      </c>
    </row>
    <row r="37" spans="1:26" ht="15.75" x14ac:dyDescent="0.25">
      <c r="A37" s="24">
        <v>50.2</v>
      </c>
      <c r="B37" s="24">
        <v>31.2</v>
      </c>
      <c r="C37" s="24">
        <v>50.2</v>
      </c>
      <c r="D37" s="24">
        <v>19.000000000000004</v>
      </c>
      <c r="E37" s="24">
        <v>0</v>
      </c>
      <c r="F37" s="24">
        <v>8698</v>
      </c>
      <c r="G37" s="24">
        <v>582</v>
      </c>
      <c r="H37" s="24">
        <v>318</v>
      </c>
      <c r="I37" s="24">
        <v>275</v>
      </c>
      <c r="J37" s="24">
        <v>40</v>
      </c>
      <c r="K37" s="24">
        <v>45</v>
      </c>
      <c r="L37" s="24">
        <v>62</v>
      </c>
      <c r="M37" s="24">
        <v>139</v>
      </c>
      <c r="N37" s="24">
        <v>145</v>
      </c>
      <c r="O37" s="24">
        <v>36</v>
      </c>
      <c r="P37" s="24">
        <v>29</v>
      </c>
      <c r="Q37" s="24">
        <v>428</v>
      </c>
      <c r="R37" s="24">
        <v>112</v>
      </c>
      <c r="S37" s="26">
        <v>10909</v>
      </c>
      <c r="T37" s="16">
        <v>13701.699999999999</v>
      </c>
      <c r="U37" s="16">
        <v>737.48037655914322</v>
      </c>
      <c r="V37" s="16">
        <v>1752.9341258213478</v>
      </c>
      <c r="W37" s="16">
        <v>10909</v>
      </c>
      <c r="X37" s="16">
        <v>12559.29081280221</v>
      </c>
      <c r="Y37" s="26">
        <v>10703</v>
      </c>
      <c r="Z37" s="25">
        <f t="shared" si="0"/>
        <v>1.9246940110249463E-2</v>
      </c>
    </row>
    <row r="38" spans="1:26" ht="15.75" x14ac:dyDescent="0.25">
      <c r="A38" s="24">
        <v>66.400000000000006</v>
      </c>
      <c r="B38" s="24">
        <v>50.2</v>
      </c>
      <c r="C38" s="24">
        <v>67.903999999999996</v>
      </c>
      <c r="D38" s="24">
        <v>17.703999999999994</v>
      </c>
      <c r="E38" s="24">
        <v>0</v>
      </c>
      <c r="F38" s="24">
        <v>8521</v>
      </c>
      <c r="G38" s="24">
        <v>561</v>
      </c>
      <c r="H38" s="24">
        <v>311</v>
      </c>
      <c r="I38" s="24">
        <v>270</v>
      </c>
      <c r="J38" s="24">
        <v>39</v>
      </c>
      <c r="K38" s="24">
        <v>40</v>
      </c>
      <c r="L38" s="24">
        <v>60</v>
      </c>
      <c r="M38" s="24">
        <v>138</v>
      </c>
      <c r="N38" s="24">
        <v>142</v>
      </c>
      <c r="O38" s="24">
        <v>32</v>
      </c>
      <c r="P38" s="24">
        <v>29</v>
      </c>
      <c r="Q38" s="24">
        <v>423</v>
      </c>
      <c r="R38" s="24">
        <v>110</v>
      </c>
      <c r="S38" s="26">
        <v>10676</v>
      </c>
      <c r="T38" s="16">
        <v>13406.899999999998</v>
      </c>
      <c r="U38" s="16">
        <v>721.72889358744283</v>
      </c>
      <c r="V38" s="16">
        <v>1715.4940624501523</v>
      </c>
      <c r="W38" s="16">
        <v>10676.000000000002</v>
      </c>
      <c r="X38" s="16">
        <v>12291.043057794153</v>
      </c>
      <c r="Y38" s="26">
        <v>9192</v>
      </c>
      <c r="Z38" s="25">
        <f t="shared" si="0"/>
        <v>0.16144473455178415</v>
      </c>
    </row>
    <row r="39" spans="1:26" ht="15.75" x14ac:dyDescent="0.25">
      <c r="A39" s="14">
        <v>92</v>
      </c>
      <c r="B39" s="14">
        <v>67.903999999999996</v>
      </c>
      <c r="C39" s="14">
        <v>164.13</v>
      </c>
      <c r="D39" s="14">
        <v>29.7</v>
      </c>
      <c r="E39" s="14">
        <v>3</v>
      </c>
      <c r="F39" s="14">
        <v>7250</v>
      </c>
      <c r="G39" s="14">
        <v>408</v>
      </c>
      <c r="H39" s="14">
        <v>399</v>
      </c>
      <c r="I39" s="14">
        <v>400</v>
      </c>
      <c r="J39" s="14">
        <v>35</v>
      </c>
      <c r="K39" s="14">
        <v>38</v>
      </c>
      <c r="L39" s="14">
        <v>45</v>
      </c>
      <c r="M39" s="14">
        <v>48</v>
      </c>
      <c r="N39" s="14">
        <v>302</v>
      </c>
      <c r="O39" s="14">
        <v>40</v>
      </c>
      <c r="P39" s="14">
        <v>109</v>
      </c>
      <c r="Q39" s="14">
        <v>38</v>
      </c>
      <c r="R39" s="14">
        <v>348</v>
      </c>
      <c r="S39" s="14">
        <v>9463</v>
      </c>
      <c r="T39" s="15">
        <v>12226.2</v>
      </c>
      <c r="U39" s="15">
        <v>639.7265380309077</v>
      </c>
      <c r="V39" s="15">
        <v>1520.5807711657726</v>
      </c>
      <c r="W39" s="14">
        <v>9463</v>
      </c>
      <c r="X39" s="15">
        <v>10894.54294266636</v>
      </c>
      <c r="Y39" s="26">
        <v>9138</v>
      </c>
      <c r="Z39" s="25">
        <f>(S39-Y39)/Y39</f>
        <v>3.5565769314948564E-2</v>
      </c>
    </row>
    <row r="40" spans="1:26" ht="15.75" x14ac:dyDescent="0.25">
      <c r="A40" s="30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  <c r="Y40" s="23"/>
      <c r="Z40" s="25"/>
    </row>
    <row r="41" spans="1:26" ht="15.75" x14ac:dyDescent="0.25">
      <c r="A41" s="24">
        <v>7.1</v>
      </c>
      <c r="B41" s="24">
        <v>0</v>
      </c>
      <c r="C41" s="24">
        <v>7.1</v>
      </c>
      <c r="D41" s="24">
        <v>7.1</v>
      </c>
      <c r="E41" s="24">
        <v>0</v>
      </c>
      <c r="F41" s="24">
        <v>10191</v>
      </c>
      <c r="G41" s="24">
        <v>586</v>
      </c>
      <c r="H41" s="24">
        <v>380</v>
      </c>
      <c r="I41" s="24">
        <v>401</v>
      </c>
      <c r="J41" s="24">
        <v>45</v>
      </c>
      <c r="K41" s="24">
        <v>35</v>
      </c>
      <c r="L41" s="24">
        <v>50</v>
      </c>
      <c r="M41" s="24">
        <v>205</v>
      </c>
      <c r="N41" s="24">
        <v>148</v>
      </c>
      <c r="O41" s="24">
        <v>92</v>
      </c>
      <c r="P41" s="24">
        <v>41</v>
      </c>
      <c r="Q41" s="24">
        <v>543</v>
      </c>
      <c r="R41" s="24">
        <v>135</v>
      </c>
      <c r="S41" s="26">
        <v>12852</v>
      </c>
      <c r="T41" s="16">
        <v>16334.800000000001</v>
      </c>
      <c r="U41" s="16">
        <v>868.83287189825899</v>
      </c>
      <c r="V41" s="16">
        <v>2065.1489032043228</v>
      </c>
      <c r="W41" s="16">
        <v>12851.999999999998</v>
      </c>
      <c r="X41" s="16">
        <v>14796.223808427352</v>
      </c>
      <c r="Y41" s="26">
        <v>12726</v>
      </c>
      <c r="Z41" s="25">
        <f t="shared" si="0"/>
        <v>9.9009900990099011E-3</v>
      </c>
    </row>
    <row r="42" spans="1:26" ht="15.75" x14ac:dyDescent="0.25">
      <c r="A42" s="24">
        <v>31.2</v>
      </c>
      <c r="B42" s="24">
        <v>7.1</v>
      </c>
      <c r="C42" s="24">
        <v>31.2</v>
      </c>
      <c r="D42" s="24">
        <v>24.1</v>
      </c>
      <c r="E42" s="24">
        <v>0</v>
      </c>
      <c r="F42" s="24">
        <v>9635</v>
      </c>
      <c r="G42" s="24">
        <v>509</v>
      </c>
      <c r="H42" s="24">
        <v>340</v>
      </c>
      <c r="I42" s="24">
        <v>389</v>
      </c>
      <c r="J42" s="24">
        <v>40</v>
      </c>
      <c r="K42" s="24">
        <v>36</v>
      </c>
      <c r="L42" s="24">
        <v>39</v>
      </c>
      <c r="M42" s="24">
        <v>173</v>
      </c>
      <c r="N42" s="24">
        <v>136</v>
      </c>
      <c r="O42" s="24">
        <v>97</v>
      </c>
      <c r="P42" s="24">
        <v>36</v>
      </c>
      <c r="Q42" s="24">
        <v>535</v>
      </c>
      <c r="R42" s="24">
        <v>140</v>
      </c>
      <c r="S42" s="26">
        <v>12105</v>
      </c>
      <c r="T42" s="16">
        <v>15402.900000000001</v>
      </c>
      <c r="U42" s="16">
        <v>818.333482285125</v>
      </c>
      <c r="V42" s="16">
        <v>1945.1157386623352</v>
      </c>
      <c r="W42" s="16">
        <v>12105</v>
      </c>
      <c r="X42" s="16">
        <v>13936.219203315679</v>
      </c>
      <c r="Y42" s="26">
        <v>11985</v>
      </c>
      <c r="Z42" s="25">
        <f t="shared" si="0"/>
        <v>1.0012515644555695E-2</v>
      </c>
    </row>
    <row r="43" spans="1:26" ht="15.75" x14ac:dyDescent="0.25">
      <c r="A43" s="24">
        <v>50.2</v>
      </c>
      <c r="B43" s="24">
        <v>31.2</v>
      </c>
      <c r="C43" s="24">
        <v>50.2</v>
      </c>
      <c r="D43" s="24">
        <v>19.000000000000004</v>
      </c>
      <c r="E43" s="24">
        <v>0</v>
      </c>
      <c r="F43" s="24">
        <v>9056</v>
      </c>
      <c r="G43" s="24">
        <v>515</v>
      </c>
      <c r="H43" s="24">
        <v>334</v>
      </c>
      <c r="I43" s="24">
        <v>325</v>
      </c>
      <c r="J43" s="24">
        <v>36</v>
      </c>
      <c r="K43" s="24">
        <v>30</v>
      </c>
      <c r="L43" s="24">
        <v>42</v>
      </c>
      <c r="M43" s="24">
        <v>156</v>
      </c>
      <c r="N43" s="24">
        <v>183</v>
      </c>
      <c r="O43" s="24">
        <v>99</v>
      </c>
      <c r="P43" s="24">
        <v>36</v>
      </c>
      <c r="Q43" s="24">
        <v>502</v>
      </c>
      <c r="R43" s="24">
        <v>115</v>
      </c>
      <c r="S43" s="26">
        <v>11429</v>
      </c>
      <c r="T43" s="16">
        <v>14581.500000000002</v>
      </c>
      <c r="U43" s="16">
        <v>772.63390078783095</v>
      </c>
      <c r="V43" s="16">
        <v>1836.4913487956901</v>
      </c>
      <c r="W43" s="16">
        <v>11429</v>
      </c>
      <c r="X43" s="16">
        <v>13157.955330416762</v>
      </c>
      <c r="Y43" s="26">
        <v>11210</v>
      </c>
      <c r="Z43" s="25">
        <f t="shared" si="0"/>
        <v>1.9536128456735059E-2</v>
      </c>
    </row>
    <row r="44" spans="1:26" ht="15.75" x14ac:dyDescent="0.25">
      <c r="A44" s="24">
        <v>66.400000000000006</v>
      </c>
      <c r="B44" s="24">
        <v>50.2</v>
      </c>
      <c r="C44" s="24">
        <v>67.903999999999996</v>
      </c>
      <c r="D44" s="24">
        <v>17.703999999999994</v>
      </c>
      <c r="E44" s="24">
        <v>0</v>
      </c>
      <c r="F44" s="24">
        <v>8881</v>
      </c>
      <c r="G44" s="24">
        <v>518</v>
      </c>
      <c r="H44" s="24">
        <v>320</v>
      </c>
      <c r="I44" s="24">
        <v>311</v>
      </c>
      <c r="J44" s="24">
        <v>31</v>
      </c>
      <c r="K44" s="24">
        <v>29</v>
      </c>
      <c r="L44" s="24">
        <v>43</v>
      </c>
      <c r="M44" s="24">
        <v>139</v>
      </c>
      <c r="N44" s="24">
        <v>186</v>
      </c>
      <c r="O44" s="24">
        <v>101</v>
      </c>
      <c r="P44" s="24">
        <v>35</v>
      </c>
      <c r="Q44" s="24">
        <v>495</v>
      </c>
      <c r="R44" s="24">
        <v>118</v>
      </c>
      <c r="S44" s="26">
        <v>11207</v>
      </c>
      <c r="T44" s="16">
        <v>14297.300000000001</v>
      </c>
      <c r="U44" s="16">
        <v>757.62605005942964</v>
      </c>
      <c r="V44" s="16">
        <v>1800.8188420643362</v>
      </c>
      <c r="W44" s="16">
        <v>11207</v>
      </c>
      <c r="X44" s="16">
        <v>12902.371632512088</v>
      </c>
      <c r="Y44" s="26">
        <v>10946</v>
      </c>
      <c r="Z44" s="25">
        <f t="shared" si="0"/>
        <v>2.3844326694682991E-2</v>
      </c>
    </row>
    <row r="45" spans="1:26" s="9" customFormat="1" ht="15.75" x14ac:dyDescent="0.25">
      <c r="A45" s="14">
        <v>92</v>
      </c>
      <c r="B45" s="14">
        <v>67.903999999999996</v>
      </c>
      <c r="C45" s="14">
        <v>164.13</v>
      </c>
      <c r="D45" s="14">
        <v>31.291</v>
      </c>
      <c r="E45" s="14">
        <v>2</v>
      </c>
      <c r="F45" s="14">
        <v>6950</v>
      </c>
      <c r="G45" s="14">
        <v>411</v>
      </c>
      <c r="H45" s="14">
        <v>382</v>
      </c>
      <c r="I45" s="14">
        <v>375</v>
      </c>
      <c r="J45" s="14">
        <v>33</v>
      </c>
      <c r="K45" s="14">
        <v>34</v>
      </c>
      <c r="L45" s="14">
        <v>48</v>
      </c>
      <c r="M45" s="14">
        <v>35</v>
      </c>
      <c r="N45" s="14">
        <v>320</v>
      </c>
      <c r="O45" s="14">
        <v>34</v>
      </c>
      <c r="P45" s="14">
        <v>99</v>
      </c>
      <c r="Q45" s="14">
        <v>30</v>
      </c>
      <c r="R45" s="14">
        <v>340</v>
      </c>
      <c r="S45" s="14">
        <v>9093</v>
      </c>
      <c r="T45" s="15">
        <v>11757.199999999999</v>
      </c>
      <c r="U45" s="15">
        <v>614.71345348357215</v>
      </c>
      <c r="V45" s="15">
        <v>1461.1265932801828</v>
      </c>
      <c r="W45" s="14">
        <v>9093</v>
      </c>
      <c r="X45" s="15">
        <v>10468.570112825235</v>
      </c>
      <c r="Y45" s="26">
        <v>9066</v>
      </c>
      <c r="Z45" s="25">
        <f t="shared" si="0"/>
        <v>2.9781601588352085E-3</v>
      </c>
    </row>
    <row r="46" spans="1:26" ht="15.75" x14ac:dyDescent="0.25">
      <c r="A46" s="14" t="s">
        <v>62</v>
      </c>
      <c r="B46" s="14">
        <v>172.3365</v>
      </c>
      <c r="C46" s="14">
        <v>199.101</v>
      </c>
      <c r="D46" s="14">
        <v>26.764499999999998</v>
      </c>
      <c r="E46" s="14">
        <v>23.1</v>
      </c>
      <c r="F46" s="14">
        <v>10486.35</v>
      </c>
      <c r="G46" s="14">
        <v>1241.1000000000001</v>
      </c>
      <c r="H46" s="14">
        <v>822.15000000000009</v>
      </c>
      <c r="I46" s="14">
        <v>682.5</v>
      </c>
      <c r="J46" s="14">
        <v>2.1</v>
      </c>
      <c r="K46" s="14">
        <v>9.4500000000000011</v>
      </c>
      <c r="L46" s="14">
        <v>3.1500000000000004</v>
      </c>
      <c r="M46" s="14">
        <v>8.4</v>
      </c>
      <c r="N46" s="14">
        <v>558.6</v>
      </c>
      <c r="O46" s="14">
        <v>3.1500000000000004</v>
      </c>
      <c r="P46" s="14">
        <v>1113</v>
      </c>
      <c r="Q46" s="14">
        <v>39.9</v>
      </c>
      <c r="R46" s="14">
        <v>532.35</v>
      </c>
      <c r="S46" s="14">
        <v>15525.300000000001</v>
      </c>
      <c r="T46" s="15">
        <v>16789.920000000002</v>
      </c>
      <c r="U46" s="15">
        <v>1244.8219809968662</v>
      </c>
      <c r="V46" s="15">
        <v>2315.3688846541713</v>
      </c>
      <c r="W46" s="14">
        <v>18413.727906976746</v>
      </c>
      <c r="X46" s="15">
        <v>21199.318336376633</v>
      </c>
      <c r="Y46" s="26">
        <v>14786</v>
      </c>
      <c r="Z46" s="25">
        <f t="shared" si="0"/>
        <v>5.0000000000000072E-2</v>
      </c>
    </row>
    <row r="47" spans="1:26" ht="15.75" x14ac:dyDescent="0.25">
      <c r="A47" s="37" t="s">
        <v>60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23"/>
      <c r="Z47" s="25"/>
    </row>
    <row r="48" spans="1:26" ht="15.75" x14ac:dyDescent="0.25">
      <c r="A48" s="24" t="s">
        <v>61</v>
      </c>
      <c r="B48" s="24">
        <v>0</v>
      </c>
      <c r="C48" s="24">
        <v>52.080000000000005</v>
      </c>
      <c r="D48" s="24">
        <v>52.080000000000005</v>
      </c>
      <c r="E48" s="14">
        <v>15.75</v>
      </c>
      <c r="F48" s="14">
        <v>6630.75</v>
      </c>
      <c r="G48" s="14">
        <v>363.3</v>
      </c>
      <c r="H48" s="14">
        <v>350.7</v>
      </c>
      <c r="I48" s="14">
        <v>305.55</v>
      </c>
      <c r="J48" s="14">
        <v>1.05</v>
      </c>
      <c r="K48" s="14">
        <v>8.4</v>
      </c>
      <c r="L48" s="14">
        <v>2.1</v>
      </c>
      <c r="M48" s="14">
        <v>1.05</v>
      </c>
      <c r="N48" s="14">
        <v>506.1</v>
      </c>
      <c r="O48" s="14">
        <v>2.1</v>
      </c>
      <c r="P48" s="14">
        <v>445.20000000000005</v>
      </c>
      <c r="Q48" s="14">
        <v>30.450000000000003</v>
      </c>
      <c r="R48" s="14">
        <v>159.6</v>
      </c>
      <c r="S48" s="14">
        <v>8822.1</v>
      </c>
      <c r="T48" s="16">
        <v>8896.86</v>
      </c>
      <c r="U48" s="16">
        <v>707.35792535747782</v>
      </c>
      <c r="V48" s="16">
        <v>1315.6857411649089</v>
      </c>
      <c r="W48" s="16">
        <v>10463.420930232556</v>
      </c>
      <c r="X48" s="16">
        <v>12046.305468837849</v>
      </c>
      <c r="Y48" s="14">
        <v>8402</v>
      </c>
      <c r="Z48" s="25">
        <f t="shared" si="0"/>
        <v>5.0000000000000044E-2</v>
      </c>
    </row>
    <row r="49" spans="1:26" ht="16.5" customHeight="1" x14ac:dyDescent="0.25">
      <c r="A49" s="33" t="s">
        <v>58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23"/>
      <c r="Z49" s="25"/>
    </row>
    <row r="50" spans="1:26" ht="15.75" x14ac:dyDescent="0.25">
      <c r="A50" s="14" t="s">
        <v>59</v>
      </c>
      <c r="B50" s="14">
        <v>169.785</v>
      </c>
      <c r="C50" s="14">
        <v>258.3</v>
      </c>
      <c r="D50" s="14">
        <v>89.14500000000001</v>
      </c>
      <c r="E50" s="14">
        <v>15.75</v>
      </c>
      <c r="F50" s="14">
        <v>4336.5</v>
      </c>
      <c r="G50" s="14">
        <v>182.70000000000002</v>
      </c>
      <c r="H50" s="14">
        <v>191.1</v>
      </c>
      <c r="I50" s="14">
        <v>72.45</v>
      </c>
      <c r="J50" s="14">
        <v>1.05</v>
      </c>
      <c r="K50" s="14">
        <v>3.1500000000000004</v>
      </c>
      <c r="L50" s="14">
        <v>2.1</v>
      </c>
      <c r="M50" s="14">
        <v>2.1</v>
      </c>
      <c r="N50" s="14">
        <v>117.60000000000001</v>
      </c>
      <c r="O50" s="14">
        <v>0</v>
      </c>
      <c r="P50" s="14">
        <v>133.35</v>
      </c>
      <c r="Q50" s="14">
        <v>0</v>
      </c>
      <c r="R50" s="14">
        <v>157.5</v>
      </c>
      <c r="S50" s="14">
        <v>5215.3500000000004</v>
      </c>
      <c r="T50" s="15">
        <v>5571.93</v>
      </c>
      <c r="U50" s="15">
        <v>418.16791421692375</v>
      </c>
      <c r="V50" s="15">
        <v>777.79232044347816</v>
      </c>
      <c r="W50" s="14">
        <v>6185.6476744186048</v>
      </c>
      <c r="X50" s="15">
        <v>7121.3995791142124</v>
      </c>
      <c r="Y50" s="26">
        <v>4967</v>
      </c>
      <c r="Z50" s="25">
        <f t="shared" si="0"/>
        <v>5.0000000000000072E-2</v>
      </c>
    </row>
    <row r="51" spans="1:26" ht="15.75" x14ac:dyDescent="0.25">
      <c r="A51" s="33" t="s">
        <v>29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3"/>
      <c r="Z51" s="24"/>
    </row>
    <row r="52" spans="1:26" ht="15.75" x14ac:dyDescent="0.25">
      <c r="A52" s="14" t="s">
        <v>52</v>
      </c>
      <c r="B52" s="14">
        <v>0</v>
      </c>
      <c r="C52" s="14">
        <v>58</v>
      </c>
      <c r="D52" s="14">
        <v>61.95</v>
      </c>
      <c r="E52" s="14">
        <v>54.6</v>
      </c>
      <c r="F52" s="14">
        <v>13676.25</v>
      </c>
      <c r="G52" s="14">
        <v>337.05</v>
      </c>
      <c r="H52" s="14">
        <v>266.7</v>
      </c>
      <c r="I52" s="14">
        <v>87.15</v>
      </c>
      <c r="J52" s="14">
        <v>13.65</v>
      </c>
      <c r="K52" s="14">
        <v>11.55</v>
      </c>
      <c r="L52" s="14">
        <v>1.05</v>
      </c>
      <c r="M52" s="14">
        <v>2.1</v>
      </c>
      <c r="N52" s="14">
        <v>385.35</v>
      </c>
      <c r="O52" s="14">
        <v>46.2</v>
      </c>
      <c r="P52" s="14">
        <v>556.5</v>
      </c>
      <c r="Q52" s="14">
        <v>32.550000000000004</v>
      </c>
      <c r="R52" s="14">
        <v>666.75</v>
      </c>
      <c r="S52" s="14">
        <v>16137.45</v>
      </c>
      <c r="T52" s="15">
        <v>16836.435000000001</v>
      </c>
      <c r="U52" s="15">
        <v>1458.8136750869239</v>
      </c>
      <c r="V52" s="15">
        <v>2713.3934356616783</v>
      </c>
      <c r="W52" s="14">
        <v>21579.148255813954</v>
      </c>
      <c r="X52" s="15">
        <v>24843.596886730316</v>
      </c>
      <c r="Y52" s="14">
        <v>15369</v>
      </c>
      <c r="Z52" s="25">
        <f t="shared" si="0"/>
        <v>5.0000000000000044E-2</v>
      </c>
    </row>
    <row r="53" spans="1:26" ht="15.75" customHeight="1" x14ac:dyDescent="0.25">
      <c r="A53" s="14">
        <v>28</v>
      </c>
      <c r="B53" s="14">
        <v>14.9</v>
      </c>
      <c r="C53" s="14">
        <v>46.3</v>
      </c>
      <c r="D53" s="14">
        <v>29.7</v>
      </c>
      <c r="E53" s="14">
        <v>3</v>
      </c>
      <c r="F53" s="14">
        <v>9007</v>
      </c>
      <c r="G53" s="14">
        <v>588</v>
      </c>
      <c r="H53" s="14">
        <v>752</v>
      </c>
      <c r="I53" s="14">
        <v>541</v>
      </c>
      <c r="J53" s="14">
        <v>6</v>
      </c>
      <c r="K53" s="14">
        <v>35</v>
      </c>
      <c r="L53" s="14">
        <v>502</v>
      </c>
      <c r="M53" s="14">
        <v>0</v>
      </c>
      <c r="N53" s="14">
        <v>711</v>
      </c>
      <c r="O53" s="14">
        <v>0</v>
      </c>
      <c r="P53" s="14">
        <v>184</v>
      </c>
      <c r="Q53" s="14">
        <v>0</v>
      </c>
      <c r="R53" s="14">
        <v>860</v>
      </c>
      <c r="S53" s="14">
        <v>13189</v>
      </c>
      <c r="T53" s="15">
        <v>18625.2</v>
      </c>
      <c r="U53" s="15">
        <v>891.61505971569693</v>
      </c>
      <c r="V53" s="15">
        <v>1988.3015831660036</v>
      </c>
      <c r="W53" s="14">
        <v>13188.999999999998</v>
      </c>
      <c r="X53" s="15">
        <v>15184.204466958321</v>
      </c>
      <c r="Y53" s="14">
        <v>12529</v>
      </c>
      <c r="Z53" s="25">
        <f t="shared" si="0"/>
        <v>5.2677787532923619E-2</v>
      </c>
    </row>
    <row r="54" spans="1:26" ht="15.75" x14ac:dyDescent="0.25">
      <c r="A54" s="14" t="s">
        <v>53</v>
      </c>
      <c r="B54" s="14">
        <v>27</v>
      </c>
      <c r="C54" s="14">
        <v>68</v>
      </c>
      <c r="D54" s="14">
        <v>40.53</v>
      </c>
      <c r="E54" s="14">
        <v>32.550000000000004</v>
      </c>
      <c r="F54" s="14">
        <v>4862.55</v>
      </c>
      <c r="G54" s="14">
        <v>248.85000000000002</v>
      </c>
      <c r="H54" s="14">
        <v>354.90000000000003</v>
      </c>
      <c r="I54" s="14">
        <v>72.45</v>
      </c>
      <c r="J54" s="14">
        <v>5.25</v>
      </c>
      <c r="K54" s="14">
        <v>5.25</v>
      </c>
      <c r="L54" s="14">
        <v>1.05</v>
      </c>
      <c r="M54" s="14">
        <v>1.05</v>
      </c>
      <c r="N54" s="14">
        <v>312.90000000000003</v>
      </c>
      <c r="O54" s="14">
        <v>14.700000000000001</v>
      </c>
      <c r="P54" s="14">
        <v>229.95000000000002</v>
      </c>
      <c r="Q54" s="14">
        <v>5.25</v>
      </c>
      <c r="R54" s="14">
        <v>306.60000000000002</v>
      </c>
      <c r="S54" s="14">
        <v>6453.3</v>
      </c>
      <c r="T54" s="15">
        <v>6939.3450000000003</v>
      </c>
      <c r="U54" s="15">
        <v>583.37359926372778</v>
      </c>
      <c r="V54" s="15">
        <v>1085.0748946305339</v>
      </c>
      <c r="W54" s="14">
        <v>8629.4127906976719</v>
      </c>
      <c r="X54" s="15">
        <v>9934.8523954612847</v>
      </c>
      <c r="Y54" s="14">
        <v>6146</v>
      </c>
      <c r="Z54" s="25">
        <f t="shared" si="0"/>
        <v>5.0000000000000031E-2</v>
      </c>
    </row>
    <row r="55" spans="1:26" ht="15.75" x14ac:dyDescent="0.25">
      <c r="A55" s="33" t="s">
        <v>54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23"/>
      <c r="Z55" s="25"/>
    </row>
    <row r="56" spans="1:26" ht="15.75" x14ac:dyDescent="0.25">
      <c r="A56" s="14" t="s">
        <v>55</v>
      </c>
      <c r="B56" s="14">
        <v>0</v>
      </c>
      <c r="C56" s="14">
        <v>15.75</v>
      </c>
      <c r="D56" s="14">
        <v>15.75</v>
      </c>
      <c r="E56" s="14">
        <v>24.150000000000002</v>
      </c>
      <c r="F56" s="14">
        <v>3521.7000000000003</v>
      </c>
      <c r="G56" s="14">
        <v>53.550000000000004</v>
      </c>
      <c r="H56" s="14">
        <v>330.75</v>
      </c>
      <c r="I56" s="14">
        <v>48.300000000000004</v>
      </c>
      <c r="J56" s="14">
        <v>2.1</v>
      </c>
      <c r="K56" s="14">
        <v>0</v>
      </c>
      <c r="L56" s="14">
        <v>0</v>
      </c>
      <c r="M56" s="14">
        <v>0</v>
      </c>
      <c r="N56" s="14">
        <v>53.550000000000004</v>
      </c>
      <c r="O56" s="14">
        <v>4.2</v>
      </c>
      <c r="P56" s="14">
        <v>61.95</v>
      </c>
      <c r="Q56" s="14">
        <v>2.1</v>
      </c>
      <c r="R56" s="14">
        <v>631.05000000000007</v>
      </c>
      <c r="S56" s="14">
        <v>4733.4000000000005</v>
      </c>
      <c r="T56" s="15">
        <v>6187.125</v>
      </c>
      <c r="U56" s="15">
        <v>427.89589740984138</v>
      </c>
      <c r="V56" s="15">
        <v>795.88636918230497</v>
      </c>
      <c r="W56" s="15">
        <v>6329.5465116279065</v>
      </c>
      <c r="X56" s="15">
        <v>7287.0671328895996</v>
      </c>
      <c r="Y56" s="23">
        <v>4508</v>
      </c>
      <c r="Z56" s="25">
        <f t="shared" si="0"/>
        <v>5.0000000000000121E-2</v>
      </c>
    </row>
    <row r="57" spans="1:26" ht="15.75" x14ac:dyDescent="0.25">
      <c r="A57" s="33" t="s">
        <v>33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3"/>
      <c r="Z57" s="25"/>
    </row>
    <row r="58" spans="1:26" ht="15.75" x14ac:dyDescent="0.25">
      <c r="A58" s="14">
        <v>137</v>
      </c>
      <c r="B58" s="14">
        <v>137</v>
      </c>
      <c r="C58" s="14">
        <v>181</v>
      </c>
      <c r="D58" s="14">
        <v>44</v>
      </c>
      <c r="E58" s="14">
        <v>1</v>
      </c>
      <c r="F58" s="14">
        <v>545</v>
      </c>
      <c r="G58" s="14">
        <v>134</v>
      </c>
      <c r="H58" s="14">
        <v>53</v>
      </c>
      <c r="I58" s="14">
        <v>200</v>
      </c>
      <c r="J58" s="14">
        <v>0</v>
      </c>
      <c r="K58" s="14">
        <v>5</v>
      </c>
      <c r="L58" s="14">
        <v>18</v>
      </c>
      <c r="M58" s="14">
        <v>0</v>
      </c>
      <c r="N58" s="14">
        <v>237</v>
      </c>
      <c r="O58" s="14">
        <v>0</v>
      </c>
      <c r="P58" s="14">
        <v>70</v>
      </c>
      <c r="Q58" s="14">
        <v>0</v>
      </c>
      <c r="R58" s="14">
        <v>22</v>
      </c>
      <c r="S58" s="14">
        <v>1285</v>
      </c>
      <c r="T58" s="15">
        <v>2224</v>
      </c>
      <c r="U58" s="15">
        <v>76</v>
      </c>
      <c r="V58" s="15">
        <v>169</v>
      </c>
      <c r="W58" s="14">
        <v>1285</v>
      </c>
      <c r="X58" s="15">
        <v>1288</v>
      </c>
      <c r="Y58" s="23">
        <v>1281</v>
      </c>
      <c r="Z58" s="25">
        <f t="shared" si="0"/>
        <v>3.1225604996096799E-3</v>
      </c>
    </row>
    <row r="59" spans="1:26" ht="15.75" x14ac:dyDescent="0.25">
      <c r="A59" s="14">
        <v>229.5</v>
      </c>
      <c r="B59" s="14">
        <v>181</v>
      </c>
      <c r="C59" s="14">
        <v>230</v>
      </c>
      <c r="D59" s="14">
        <v>48.25</v>
      </c>
      <c r="E59" s="14">
        <v>1</v>
      </c>
      <c r="F59" s="14">
        <v>992</v>
      </c>
      <c r="G59" s="14">
        <v>113</v>
      </c>
      <c r="H59" s="14">
        <v>55</v>
      </c>
      <c r="I59" s="14">
        <v>222</v>
      </c>
      <c r="J59" s="14">
        <v>0</v>
      </c>
      <c r="K59" s="14">
        <v>4</v>
      </c>
      <c r="L59" s="14">
        <v>18</v>
      </c>
      <c r="M59" s="14">
        <v>0</v>
      </c>
      <c r="N59" s="14">
        <v>241</v>
      </c>
      <c r="O59" s="14">
        <v>0</v>
      </c>
      <c r="P59" s="14">
        <v>70</v>
      </c>
      <c r="Q59" s="14">
        <v>0</v>
      </c>
      <c r="R59" s="14">
        <v>15</v>
      </c>
      <c r="S59" s="14">
        <v>1731</v>
      </c>
      <c r="T59" s="15">
        <v>2675</v>
      </c>
      <c r="U59" s="15">
        <v>102</v>
      </c>
      <c r="V59" s="15">
        <v>228</v>
      </c>
      <c r="W59" s="14">
        <v>1731</v>
      </c>
      <c r="X59" s="15">
        <v>1735</v>
      </c>
      <c r="Y59" s="23">
        <v>1727</v>
      </c>
      <c r="Z59" s="25">
        <f t="shared" si="0"/>
        <v>2.3161551823972205E-3</v>
      </c>
    </row>
    <row r="60" spans="1:26" ht="15.75" x14ac:dyDescent="0.25">
      <c r="A60" s="33" t="s">
        <v>34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23"/>
      <c r="Z60" s="24"/>
    </row>
    <row r="61" spans="1:26" ht="15.75" x14ac:dyDescent="0.25">
      <c r="A61" s="13">
        <v>3</v>
      </c>
      <c r="B61" s="13">
        <v>0</v>
      </c>
      <c r="C61" s="13">
        <v>3</v>
      </c>
      <c r="D61" s="13">
        <v>3</v>
      </c>
      <c r="E61" s="13">
        <v>1</v>
      </c>
      <c r="F61" s="13">
        <v>7415</v>
      </c>
      <c r="G61" s="13">
        <v>503</v>
      </c>
      <c r="H61" s="13">
        <v>652</v>
      </c>
      <c r="I61" s="13">
        <v>781</v>
      </c>
      <c r="J61" s="13">
        <v>0</v>
      </c>
      <c r="K61" s="13">
        <v>20</v>
      </c>
      <c r="L61" s="13">
        <v>250</v>
      </c>
      <c r="M61" s="13">
        <v>0</v>
      </c>
      <c r="N61" s="13">
        <v>890</v>
      </c>
      <c r="O61" s="13">
        <v>0</v>
      </c>
      <c r="P61" s="13">
        <v>220</v>
      </c>
      <c r="Q61" s="13">
        <v>0</v>
      </c>
      <c r="R61" s="13">
        <v>527</v>
      </c>
      <c r="S61" s="13">
        <v>11259</v>
      </c>
      <c r="T61" s="19">
        <v>16197</v>
      </c>
      <c r="U61" s="19">
        <v>761</v>
      </c>
      <c r="V61" s="19">
        <v>1700</v>
      </c>
      <c r="W61" s="13">
        <v>11259</v>
      </c>
      <c r="X61" s="19">
        <v>12962</v>
      </c>
      <c r="Y61" s="23">
        <v>11254</v>
      </c>
      <c r="Z61" s="25">
        <f t="shared" si="0"/>
        <v>4.4428647591967298E-4</v>
      </c>
    </row>
    <row r="62" spans="1:26" ht="15.75" x14ac:dyDescent="0.25">
      <c r="A62" s="33" t="s">
        <v>30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23"/>
      <c r="Z62" s="24"/>
    </row>
    <row r="63" spans="1:26" ht="15.75" x14ac:dyDescent="0.25">
      <c r="A63" s="14">
        <v>81</v>
      </c>
      <c r="B63" s="14">
        <v>80</v>
      </c>
      <c r="C63" s="14">
        <v>90</v>
      </c>
      <c r="D63" s="14">
        <v>10</v>
      </c>
      <c r="E63" s="14">
        <v>0</v>
      </c>
      <c r="F63" s="14">
        <v>3032</v>
      </c>
      <c r="G63" s="14">
        <v>294</v>
      </c>
      <c r="H63" s="14">
        <v>722</v>
      </c>
      <c r="I63" s="14">
        <v>222</v>
      </c>
      <c r="J63" s="14">
        <v>99</v>
      </c>
      <c r="K63" s="14">
        <v>18</v>
      </c>
      <c r="L63" s="14">
        <v>5</v>
      </c>
      <c r="M63" s="14">
        <v>100</v>
      </c>
      <c r="N63" s="14">
        <v>35</v>
      </c>
      <c r="O63" s="14">
        <v>8</v>
      </c>
      <c r="P63" s="14">
        <v>48</v>
      </c>
      <c r="Q63" s="14">
        <v>6</v>
      </c>
      <c r="R63" s="14">
        <v>402</v>
      </c>
      <c r="S63" s="14">
        <v>4991</v>
      </c>
      <c r="T63" s="15">
        <v>7237</v>
      </c>
      <c r="U63" s="15">
        <v>337</v>
      </c>
      <c r="V63" s="15">
        <v>92</v>
      </c>
      <c r="W63" s="14">
        <v>4991</v>
      </c>
      <c r="X63" s="15">
        <v>5746</v>
      </c>
      <c r="Y63" s="23">
        <v>4967</v>
      </c>
      <c r="Z63" s="25">
        <f t="shared" si="0"/>
        <v>4.8318904771491849E-3</v>
      </c>
    </row>
    <row r="64" spans="1:26" ht="15.75" x14ac:dyDescent="0.25">
      <c r="A64" s="33" t="s">
        <v>63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23"/>
      <c r="Z64" s="24"/>
    </row>
    <row r="65" spans="1:26" ht="15.75" x14ac:dyDescent="0.25">
      <c r="A65" s="14" t="s">
        <v>64</v>
      </c>
      <c r="B65" s="14">
        <v>0</v>
      </c>
      <c r="C65" s="14">
        <v>6.6</v>
      </c>
      <c r="D65" s="14">
        <v>6.6</v>
      </c>
      <c r="E65" s="14">
        <v>6</v>
      </c>
      <c r="F65" s="14">
        <v>5425</v>
      </c>
      <c r="G65" s="14">
        <v>635</v>
      </c>
      <c r="H65" s="14">
        <v>340</v>
      </c>
      <c r="I65" s="14">
        <v>26</v>
      </c>
      <c r="J65" s="14">
        <v>0</v>
      </c>
      <c r="K65" s="14">
        <v>0</v>
      </c>
      <c r="L65" s="14">
        <v>0</v>
      </c>
      <c r="M65" s="14">
        <v>0</v>
      </c>
      <c r="N65" s="14">
        <v>5</v>
      </c>
      <c r="O65" s="14">
        <v>0</v>
      </c>
      <c r="P65" s="14">
        <v>97</v>
      </c>
      <c r="Q65" s="14">
        <v>0</v>
      </c>
      <c r="R65" s="14">
        <v>97</v>
      </c>
      <c r="S65" s="14">
        <f>SUM(E65:R65)</f>
        <v>6631</v>
      </c>
      <c r="T65" s="15">
        <v>7318.5</v>
      </c>
      <c r="U65" s="15">
        <v>531.11378215707543</v>
      </c>
      <c r="V65" s="15">
        <v>987.87163481216032</v>
      </c>
      <c r="W65" s="14">
        <v>7856.3720930232566</v>
      </c>
      <c r="X65" s="15">
        <v>9044.8677101349949</v>
      </c>
      <c r="Y65" s="23">
        <v>6623</v>
      </c>
      <c r="Z65" s="25">
        <f t="shared" si="0"/>
        <v>1.2079118224369622E-3</v>
      </c>
    </row>
    <row r="66" spans="1:26" ht="15.75" customHeight="1" x14ac:dyDescent="0.25">
      <c r="A66" s="33" t="s">
        <v>74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23"/>
      <c r="Z66" s="24"/>
    </row>
    <row r="67" spans="1:26" ht="31.5" x14ac:dyDescent="0.25">
      <c r="A67" s="14">
        <v>6</v>
      </c>
      <c r="B67" s="14" t="s">
        <v>79</v>
      </c>
      <c r="C67" s="14" t="s">
        <v>80</v>
      </c>
      <c r="D67" s="14">
        <v>19.503</v>
      </c>
      <c r="E67" s="14">
        <v>0</v>
      </c>
      <c r="F67" s="14">
        <v>225</v>
      </c>
      <c r="G67" s="14">
        <v>98</v>
      </c>
      <c r="H67" s="14">
        <v>88</v>
      </c>
      <c r="I67" s="14">
        <v>74</v>
      </c>
      <c r="J67" s="14">
        <v>69</v>
      </c>
      <c r="K67" s="14">
        <v>63</v>
      </c>
      <c r="L67" s="14">
        <v>48</v>
      </c>
      <c r="M67" s="14">
        <v>63</v>
      </c>
      <c r="N67" s="14">
        <v>71</v>
      </c>
      <c r="O67" s="14">
        <v>72</v>
      </c>
      <c r="P67" s="14">
        <v>66</v>
      </c>
      <c r="Q67" s="14">
        <v>42</v>
      </c>
      <c r="R67" s="14">
        <v>18</v>
      </c>
      <c r="S67" s="14">
        <v>997</v>
      </c>
      <c r="T67" s="15">
        <v>732.4</v>
      </c>
      <c r="U67" s="15">
        <v>50.403569806290037</v>
      </c>
      <c r="V67" s="15">
        <v>93.750639839699474</v>
      </c>
      <c r="W67" s="14">
        <v>997</v>
      </c>
      <c r="X67" s="15">
        <v>858.37279380111931</v>
      </c>
      <c r="Y67" s="15">
        <v>992</v>
      </c>
      <c r="Z67" s="25">
        <f t="shared" si="0"/>
        <v>5.0403225806451612E-3</v>
      </c>
    </row>
    <row r="68" spans="1:26" ht="15.75" x14ac:dyDescent="0.25">
      <c r="A68" s="33" t="s">
        <v>75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23"/>
      <c r="Z68" s="24"/>
    </row>
    <row r="69" spans="1:26" ht="15.75" x14ac:dyDescent="0.25">
      <c r="A69" s="14">
        <v>1</v>
      </c>
      <c r="B69" s="14">
        <v>0</v>
      </c>
      <c r="C69" s="14">
        <v>9.8450000000000006</v>
      </c>
      <c r="D69" s="14">
        <v>9.8450000000000006</v>
      </c>
      <c r="E69" s="14">
        <v>0</v>
      </c>
      <c r="F69" s="14">
        <v>752</v>
      </c>
      <c r="G69" s="14">
        <v>184</v>
      </c>
      <c r="H69" s="14">
        <v>185</v>
      </c>
      <c r="I69" s="14">
        <v>112</v>
      </c>
      <c r="J69" s="14">
        <v>97</v>
      </c>
      <c r="K69" s="14">
        <v>79</v>
      </c>
      <c r="L69" s="14">
        <v>67</v>
      </c>
      <c r="M69" s="14">
        <v>82</v>
      </c>
      <c r="N69" s="14">
        <v>57</v>
      </c>
      <c r="O69" s="14">
        <v>64</v>
      </c>
      <c r="P69" s="14">
        <v>27</v>
      </c>
      <c r="Q69" s="14">
        <v>15</v>
      </c>
      <c r="R69" s="14">
        <v>28</v>
      </c>
      <c r="S69" s="14">
        <v>1749</v>
      </c>
      <c r="T69" s="15">
        <v>1669</v>
      </c>
      <c r="U69" s="15">
        <v>102.94819133742472</v>
      </c>
      <c r="V69" s="15">
        <v>191.48363588760998</v>
      </c>
      <c r="W69" s="14">
        <v>1748.9999999999998</v>
      </c>
      <c r="X69" s="15">
        <v>1753.207698476343</v>
      </c>
      <c r="Y69" s="23">
        <v>1745</v>
      </c>
      <c r="Z69" s="25">
        <f t="shared" si="0"/>
        <v>2.2922636103151861E-3</v>
      </c>
    </row>
    <row r="70" spans="1:26" ht="15.75" x14ac:dyDescent="0.25">
      <c r="A70" s="37" t="s">
        <v>76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23"/>
      <c r="Z70" s="24"/>
    </row>
    <row r="71" spans="1:26" ht="15.75" x14ac:dyDescent="0.25">
      <c r="A71" s="24">
        <v>21</v>
      </c>
      <c r="B71" s="24">
        <v>17.056999999999999</v>
      </c>
      <c r="C71" s="24">
        <v>37.643999999999998</v>
      </c>
      <c r="D71" s="24">
        <v>20.587</v>
      </c>
      <c r="E71" s="24">
        <v>0</v>
      </c>
      <c r="F71" s="24">
        <v>779</v>
      </c>
      <c r="G71" s="24">
        <v>361</v>
      </c>
      <c r="H71" s="24">
        <v>236</v>
      </c>
      <c r="I71" s="24">
        <v>85</v>
      </c>
      <c r="J71" s="24">
        <v>86</v>
      </c>
      <c r="K71" s="24">
        <v>77</v>
      </c>
      <c r="L71" s="24">
        <v>42</v>
      </c>
      <c r="M71" s="24">
        <v>23</v>
      </c>
      <c r="N71" s="24">
        <v>25</v>
      </c>
      <c r="O71" s="24">
        <v>17</v>
      </c>
      <c r="P71" s="24">
        <v>11</v>
      </c>
      <c r="Q71" s="24">
        <v>8</v>
      </c>
      <c r="R71" s="24">
        <v>48</v>
      </c>
      <c r="S71" s="23">
        <v>1798</v>
      </c>
      <c r="T71" s="16">
        <v>2059.3000000000002</v>
      </c>
      <c r="U71" s="16">
        <v>102.48339261752501</v>
      </c>
      <c r="V71" s="16">
        <v>190.61911026859653</v>
      </c>
      <c r="W71" s="16">
        <v>1798</v>
      </c>
      <c r="X71" s="16">
        <v>1745.2921762764511</v>
      </c>
      <c r="Y71" s="26">
        <v>1794</v>
      </c>
      <c r="Z71" s="25">
        <f t="shared" si="0"/>
        <v>2.229654403567447E-3</v>
      </c>
    </row>
    <row r="72" spans="1:26" ht="15.75" x14ac:dyDescent="0.25">
      <c r="A72" s="33" t="s">
        <v>71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23"/>
      <c r="Z72" s="24"/>
    </row>
    <row r="73" spans="1:26" ht="15.75" x14ac:dyDescent="0.25">
      <c r="A73" s="14">
        <v>32</v>
      </c>
      <c r="B73" s="14">
        <v>23</v>
      </c>
      <c r="C73" s="14">
        <v>43.24</v>
      </c>
      <c r="D73" s="14">
        <v>20.239999999999998</v>
      </c>
      <c r="E73" s="14">
        <v>0</v>
      </c>
      <c r="F73" s="14">
        <v>831</v>
      </c>
      <c r="G73" s="14">
        <v>602</v>
      </c>
      <c r="H73" s="14">
        <v>442</v>
      </c>
      <c r="I73" s="14">
        <v>0</v>
      </c>
      <c r="J73" s="14">
        <v>49</v>
      </c>
      <c r="K73" s="14">
        <v>13</v>
      </c>
      <c r="L73" s="14">
        <v>11</v>
      </c>
      <c r="M73" s="14">
        <v>26</v>
      </c>
      <c r="N73" s="14">
        <v>22</v>
      </c>
      <c r="O73" s="14">
        <v>5</v>
      </c>
      <c r="P73" s="14">
        <v>1</v>
      </c>
      <c r="Q73" s="14">
        <v>0</v>
      </c>
      <c r="R73" s="14">
        <v>38</v>
      </c>
      <c r="S73" s="14">
        <v>2040</v>
      </c>
      <c r="T73" s="15">
        <v>2643.6</v>
      </c>
      <c r="U73" s="15">
        <v>137.90997966639031</v>
      </c>
      <c r="V73" s="15">
        <v>256.512562179486</v>
      </c>
      <c r="W73" s="15">
        <v>2039.9999999999998</v>
      </c>
      <c r="X73" s="15">
        <v>2348.6069537186272</v>
      </c>
      <c r="Y73" s="23">
        <v>1987</v>
      </c>
      <c r="Z73" s="25">
        <f t="shared" si="0"/>
        <v>2.6673376950176145E-2</v>
      </c>
    </row>
    <row r="74" spans="1:26" ht="15.75" x14ac:dyDescent="0.25">
      <c r="A74" s="33" t="s">
        <v>72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23"/>
      <c r="Z74" s="24"/>
    </row>
    <row r="75" spans="1:26" ht="15.75" x14ac:dyDescent="0.25">
      <c r="A75" s="14">
        <v>5</v>
      </c>
      <c r="B75" s="14">
        <v>1</v>
      </c>
      <c r="C75" s="14">
        <v>47.62</v>
      </c>
      <c r="D75" s="14">
        <v>47.5</v>
      </c>
      <c r="E75" s="14">
        <v>0</v>
      </c>
      <c r="F75" s="14">
        <v>690</v>
      </c>
      <c r="G75" s="14">
        <v>650</v>
      </c>
      <c r="H75" s="14">
        <v>805</v>
      </c>
      <c r="I75" s="14">
        <v>33</v>
      </c>
      <c r="J75" s="14">
        <v>81</v>
      </c>
      <c r="K75" s="14">
        <v>70</v>
      </c>
      <c r="L75" s="14">
        <v>15</v>
      </c>
      <c r="M75" s="14">
        <v>40</v>
      </c>
      <c r="N75" s="14">
        <v>41</v>
      </c>
      <c r="O75" s="14">
        <v>5</v>
      </c>
      <c r="P75" s="14">
        <v>0</v>
      </c>
      <c r="Q75" s="14">
        <v>0</v>
      </c>
      <c r="R75" s="14">
        <v>80</v>
      </c>
      <c r="S75" s="14">
        <v>2510</v>
      </c>
      <c r="T75" s="15">
        <v>3420</v>
      </c>
      <c r="U75" s="15">
        <v>124.56639974717486</v>
      </c>
      <c r="V75" s="15">
        <v>231.69350352974524</v>
      </c>
      <c r="W75" s="14">
        <v>2510</v>
      </c>
      <c r="X75" s="15">
        <v>2121.365787694388</v>
      </c>
      <c r="Y75" s="15">
        <v>2408</v>
      </c>
      <c r="Z75" s="25">
        <f t="shared" si="0"/>
        <v>4.2358803986710963E-2</v>
      </c>
    </row>
    <row r="76" spans="1:26" ht="15.75" x14ac:dyDescent="0.25">
      <c r="A76" s="33" t="s">
        <v>73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23"/>
      <c r="Z76" s="24"/>
    </row>
    <row r="77" spans="1:26" ht="16.5" thickBot="1" x14ac:dyDescent="0.3">
      <c r="A77" s="27">
        <v>1</v>
      </c>
      <c r="B77" s="28">
        <v>0</v>
      </c>
      <c r="C77" s="28">
        <v>2.5</v>
      </c>
      <c r="D77" s="28">
        <v>2.5</v>
      </c>
      <c r="E77" s="28">
        <v>0</v>
      </c>
      <c r="F77" s="28">
        <v>322</v>
      </c>
      <c r="G77" s="28">
        <v>201</v>
      </c>
      <c r="H77" s="28">
        <v>190</v>
      </c>
      <c r="I77" s="28">
        <v>18</v>
      </c>
      <c r="J77" s="28">
        <v>6</v>
      </c>
      <c r="K77" s="28">
        <v>3</v>
      </c>
      <c r="L77" s="28">
        <v>1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41</v>
      </c>
      <c r="S77" s="28">
        <v>782</v>
      </c>
      <c r="T77" s="29">
        <v>1124.5</v>
      </c>
      <c r="U77" s="29">
        <v>46.029437178882866</v>
      </c>
      <c r="V77" s="29">
        <v>85.61475315272213</v>
      </c>
      <c r="W77" s="28">
        <v>781.99999999999989</v>
      </c>
      <c r="X77" s="29">
        <v>783.88131515637519</v>
      </c>
      <c r="Y77" s="15">
        <v>716</v>
      </c>
      <c r="Z77" s="25">
        <f t="shared" si="0"/>
        <v>9.217877094972067E-2</v>
      </c>
    </row>
    <row r="78" spans="1:26" ht="15.75" x14ac:dyDescent="0.25">
      <c r="A78" s="38" t="s">
        <v>44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23"/>
      <c r="Z78" s="24"/>
    </row>
    <row r="79" spans="1:26" ht="15.75" x14ac:dyDescent="0.25">
      <c r="A79" s="8">
        <v>8</v>
      </c>
      <c r="B79" s="8">
        <v>8</v>
      </c>
      <c r="C79" s="8">
        <v>37.799999999999997</v>
      </c>
      <c r="D79" s="8">
        <v>29.27</v>
      </c>
      <c r="E79" s="8">
        <v>6</v>
      </c>
      <c r="F79" s="8">
        <v>2135</v>
      </c>
      <c r="G79" s="8">
        <v>1269</v>
      </c>
      <c r="H79" s="8">
        <v>645</v>
      </c>
      <c r="I79" s="8">
        <v>15</v>
      </c>
      <c r="J79" s="8">
        <v>356</v>
      </c>
      <c r="K79" s="8"/>
      <c r="L79" s="8">
        <v>243</v>
      </c>
      <c r="M79" s="8">
        <v>536</v>
      </c>
      <c r="N79" s="8">
        <v>0</v>
      </c>
      <c r="O79" s="8">
        <v>0</v>
      </c>
      <c r="P79" s="8">
        <v>0</v>
      </c>
      <c r="Q79" s="8">
        <v>0</v>
      </c>
      <c r="R79" s="8">
        <v>433</v>
      </c>
      <c r="S79" s="8">
        <f>SUM(E79:R79)</f>
        <v>5638</v>
      </c>
      <c r="T79" s="8">
        <f>ROUND((E79+F79+G79*1.5+H79*1.8+I79*2+J79*2.2+K79*2.7+L79*2.2+M79*2.7+N79*2.7+O79*2.7+P79*3.2+Q79*3.2+R79*3),0)</f>
        <v>9300</v>
      </c>
      <c r="U79" s="8">
        <v>277</v>
      </c>
      <c r="V79" s="8">
        <f>ROUND(T79/S79*U79,0)</f>
        <v>457</v>
      </c>
      <c r="W79" s="8">
        <f>ROUND((S79*1.11*1.15*1.97/17.68*0.83*0.78),0)</f>
        <v>519</v>
      </c>
      <c r="X79" s="8">
        <v>5254</v>
      </c>
      <c r="Y79" s="23">
        <v>5521</v>
      </c>
      <c r="Z79" s="25">
        <f t="shared" si="0"/>
        <v>2.1191813077341061E-2</v>
      </c>
    </row>
    <row r="80" spans="1:26" ht="15.75" x14ac:dyDescent="0.25">
      <c r="A80" s="14">
        <v>66</v>
      </c>
      <c r="B80" s="14">
        <v>37</v>
      </c>
      <c r="C80" s="14">
        <v>66</v>
      </c>
      <c r="D80" s="14">
        <v>29</v>
      </c>
      <c r="E80" s="14">
        <v>11</v>
      </c>
      <c r="F80" s="14">
        <v>5112</v>
      </c>
      <c r="G80" s="14">
        <v>555</v>
      </c>
      <c r="H80" s="14">
        <v>450</v>
      </c>
      <c r="I80" s="14">
        <v>403</v>
      </c>
      <c r="J80" s="14">
        <v>270</v>
      </c>
      <c r="K80" s="14">
        <v>0</v>
      </c>
      <c r="L80" s="14">
        <v>70</v>
      </c>
      <c r="M80" s="14">
        <v>9</v>
      </c>
      <c r="N80" s="14">
        <v>301</v>
      </c>
      <c r="O80" s="14"/>
      <c r="P80" s="14"/>
      <c r="Q80" s="14"/>
      <c r="R80" s="14">
        <v>68</v>
      </c>
      <c r="S80" s="13">
        <v>7249</v>
      </c>
      <c r="T80" s="14">
        <v>9361</v>
      </c>
      <c r="U80" s="15">
        <v>302.04166666666669</v>
      </c>
      <c r="V80" s="15">
        <v>390.04166666666669</v>
      </c>
      <c r="W80" s="16">
        <v>346.04166666666669</v>
      </c>
      <c r="X80" s="15">
        <v>8305</v>
      </c>
      <c r="Y80" s="23">
        <v>7043</v>
      </c>
      <c r="Z80" s="25">
        <f t="shared" si="0"/>
        <v>2.9248899616640636E-2</v>
      </c>
    </row>
    <row r="81" spans="1:26" ht="15.75" x14ac:dyDescent="0.25">
      <c r="A81" s="33" t="s">
        <v>45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23"/>
      <c r="Z81" s="24"/>
    </row>
    <row r="82" spans="1:26" s="6" customFormat="1" ht="15.75" x14ac:dyDescent="0.25">
      <c r="A82" s="14">
        <v>2</v>
      </c>
      <c r="B82" s="14">
        <v>0</v>
      </c>
      <c r="C82" s="14">
        <v>2</v>
      </c>
      <c r="D82" s="14">
        <v>2</v>
      </c>
      <c r="E82" s="14">
        <v>7</v>
      </c>
      <c r="F82" s="14">
        <v>5470</v>
      </c>
      <c r="G82" s="14">
        <v>552</v>
      </c>
      <c r="H82" s="14">
        <v>484</v>
      </c>
      <c r="I82" s="14">
        <v>380</v>
      </c>
      <c r="J82" s="14">
        <v>262</v>
      </c>
      <c r="K82" s="14">
        <v>1</v>
      </c>
      <c r="L82" s="14">
        <v>41</v>
      </c>
      <c r="M82" s="14">
        <v>17</v>
      </c>
      <c r="N82" s="14">
        <v>305</v>
      </c>
      <c r="O82" s="14"/>
      <c r="P82" s="14"/>
      <c r="Q82" s="14"/>
      <c r="R82" s="14">
        <v>68</v>
      </c>
      <c r="S82" s="13">
        <v>7587</v>
      </c>
      <c r="T82" s="14">
        <v>9672</v>
      </c>
      <c r="U82" s="15">
        <v>316.125</v>
      </c>
      <c r="V82" s="15">
        <v>403</v>
      </c>
      <c r="W82" s="16">
        <v>359.5625</v>
      </c>
      <c r="X82" s="15">
        <v>8629.5</v>
      </c>
      <c r="Y82" s="23">
        <v>6944</v>
      </c>
      <c r="Z82" s="25">
        <f t="shared" si="0"/>
        <v>9.2597926267281111E-2</v>
      </c>
    </row>
    <row r="83" spans="1:26" ht="15.75" x14ac:dyDescent="0.25">
      <c r="A83" s="33" t="s">
        <v>46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23"/>
      <c r="Z83" s="18"/>
    </row>
    <row r="84" spans="1:26" ht="15.75" x14ac:dyDescent="0.25">
      <c r="A84" s="17">
        <v>17</v>
      </c>
      <c r="B84" s="17">
        <v>0</v>
      </c>
      <c r="C84" s="17">
        <v>17</v>
      </c>
      <c r="D84" s="17">
        <v>17</v>
      </c>
      <c r="E84" s="18">
        <v>9</v>
      </c>
      <c r="F84" s="17">
        <v>3995</v>
      </c>
      <c r="G84" s="17">
        <v>646</v>
      </c>
      <c r="H84" s="17">
        <v>556</v>
      </c>
      <c r="I84" s="17">
        <v>233</v>
      </c>
      <c r="J84" s="17">
        <v>33</v>
      </c>
      <c r="K84" s="17">
        <v>0</v>
      </c>
      <c r="L84" s="17">
        <v>43</v>
      </c>
      <c r="M84" s="17">
        <v>0</v>
      </c>
      <c r="N84" s="17">
        <v>337</v>
      </c>
      <c r="O84" s="17"/>
      <c r="P84" s="17"/>
      <c r="Q84" s="17"/>
      <c r="R84" s="17">
        <v>68</v>
      </c>
      <c r="S84" s="19">
        <v>5928</v>
      </c>
      <c r="T84" s="17">
        <v>7712</v>
      </c>
      <c r="U84" s="20">
        <v>247</v>
      </c>
      <c r="V84" s="20">
        <v>321.33333333333331</v>
      </c>
      <c r="W84" s="21">
        <v>284.16666666666663</v>
      </c>
      <c r="X84" s="20">
        <v>6819.9999999999991</v>
      </c>
      <c r="Y84" s="23">
        <v>5171</v>
      </c>
      <c r="Z84" s="25">
        <f t="shared" si="0"/>
        <v>0.14639334751498742</v>
      </c>
    </row>
    <row r="85" spans="1:26" ht="15.75" x14ac:dyDescent="0.25">
      <c r="A85" s="33" t="s">
        <v>56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23"/>
      <c r="Z85" s="18"/>
    </row>
    <row r="86" spans="1:26" ht="15.75" x14ac:dyDescent="0.25">
      <c r="A86" s="14" t="s">
        <v>57</v>
      </c>
      <c r="B86" s="14">
        <v>0</v>
      </c>
      <c r="C86" s="14">
        <v>23.1</v>
      </c>
      <c r="D86" s="14">
        <v>23.1</v>
      </c>
      <c r="E86" s="14">
        <v>17.850000000000001</v>
      </c>
      <c r="F86" s="15">
        <v>3175.2000000000003</v>
      </c>
      <c r="G86" s="15">
        <v>217.35000000000002</v>
      </c>
      <c r="H86" s="15">
        <v>114.45</v>
      </c>
      <c r="I86" s="15">
        <v>72.45</v>
      </c>
      <c r="J86" s="15">
        <v>4.2</v>
      </c>
      <c r="K86" s="15">
        <v>4.2</v>
      </c>
      <c r="L86" s="15">
        <v>2.1</v>
      </c>
      <c r="M86" s="15">
        <v>1.05</v>
      </c>
      <c r="N86" s="15">
        <v>47.25</v>
      </c>
      <c r="O86" s="15">
        <v>0</v>
      </c>
      <c r="P86" s="15">
        <v>168</v>
      </c>
      <c r="Q86" s="15">
        <v>0</v>
      </c>
      <c r="R86" s="15">
        <v>69.3</v>
      </c>
      <c r="S86" s="15">
        <v>3893.4</v>
      </c>
      <c r="T86" s="15">
        <v>4060.0349999999999</v>
      </c>
      <c r="U86" s="15">
        <v>358.5360978623209</v>
      </c>
      <c r="V86" s="15">
        <v>666.87714202391692</v>
      </c>
      <c r="W86" s="15">
        <v>5303.5584618926996</v>
      </c>
      <c r="X86" s="15">
        <v>6105.8697465953246</v>
      </c>
      <c r="Y86" s="23">
        <v>3708</v>
      </c>
      <c r="Z86" s="25">
        <f t="shared" si="0"/>
        <v>5.0000000000000024E-2</v>
      </c>
    </row>
    <row r="87" spans="1:26" ht="15.75" x14ac:dyDescent="0.25">
      <c r="A87" s="14" t="s">
        <v>66</v>
      </c>
      <c r="B87" s="14">
        <v>22</v>
      </c>
      <c r="C87" s="14">
        <v>105.3</v>
      </c>
      <c r="D87" s="14">
        <v>83.3</v>
      </c>
      <c r="E87" s="14">
        <v>5</v>
      </c>
      <c r="F87" s="14">
        <v>2785</v>
      </c>
      <c r="G87" s="14">
        <v>297</v>
      </c>
      <c r="H87" s="14">
        <v>132</v>
      </c>
      <c r="I87" s="14">
        <v>148</v>
      </c>
      <c r="J87" s="14">
        <v>103</v>
      </c>
      <c r="K87" s="14">
        <v>170</v>
      </c>
      <c r="L87" s="14">
        <v>50</v>
      </c>
      <c r="M87" s="14">
        <v>29</v>
      </c>
      <c r="N87" s="14">
        <v>41</v>
      </c>
      <c r="O87" s="14">
        <v>32</v>
      </c>
      <c r="P87" s="14">
        <v>10</v>
      </c>
      <c r="Q87" s="14">
        <v>6</v>
      </c>
      <c r="R87" s="14">
        <v>97</v>
      </c>
      <c r="S87" s="14">
        <f>SUM(E87:R87)</f>
        <v>3905</v>
      </c>
      <c r="T87" s="15">
        <v>4634</v>
      </c>
      <c r="U87" s="15">
        <v>304</v>
      </c>
      <c r="V87" s="15">
        <v>566</v>
      </c>
      <c r="W87" s="14">
        <v>3357</v>
      </c>
      <c r="X87" s="15">
        <v>3865</v>
      </c>
      <c r="Y87" s="23">
        <v>3424</v>
      </c>
      <c r="Z87" s="25">
        <f t="shared" si="0"/>
        <v>0.14047897196261683</v>
      </c>
    </row>
    <row r="88" spans="1:26" ht="15.75" x14ac:dyDescent="0.25">
      <c r="A88" s="33" t="s">
        <v>70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23"/>
      <c r="Z88" s="18"/>
    </row>
    <row r="89" spans="1:26" ht="15.75" x14ac:dyDescent="0.25">
      <c r="A89" s="14" t="s">
        <v>67</v>
      </c>
      <c r="B89" s="14">
        <v>0</v>
      </c>
      <c r="C89" s="14">
        <v>14.47</v>
      </c>
      <c r="D89" s="14">
        <v>14.47</v>
      </c>
      <c r="E89" s="14">
        <v>5</v>
      </c>
      <c r="F89" s="14">
        <v>2740</v>
      </c>
      <c r="G89" s="14">
        <v>218</v>
      </c>
      <c r="H89" s="14">
        <v>130</v>
      </c>
      <c r="I89" s="14">
        <v>149</v>
      </c>
      <c r="J89" s="14">
        <v>102</v>
      </c>
      <c r="K89" s="14">
        <v>150</v>
      </c>
      <c r="L89" s="14">
        <v>25</v>
      </c>
      <c r="M89" s="14">
        <v>8</v>
      </c>
      <c r="N89" s="14">
        <v>30</v>
      </c>
      <c r="O89" s="14">
        <v>23</v>
      </c>
      <c r="P89" s="14">
        <v>4</v>
      </c>
      <c r="Q89" s="14">
        <v>0</v>
      </c>
      <c r="R89" s="14">
        <v>97</v>
      </c>
      <c r="S89" s="14">
        <f>SUM(E89:R89)</f>
        <v>3681</v>
      </c>
      <c r="T89" s="15">
        <v>4241</v>
      </c>
      <c r="U89" s="15">
        <v>287</v>
      </c>
      <c r="V89" s="15">
        <v>534</v>
      </c>
      <c r="W89" s="14">
        <v>3165</v>
      </c>
      <c r="X89" s="15">
        <v>3644</v>
      </c>
      <c r="Y89" s="14">
        <v>3254</v>
      </c>
      <c r="Z89" s="25">
        <f t="shared" si="0"/>
        <v>0.13122311001843884</v>
      </c>
    </row>
    <row r="90" spans="1:26" ht="15.75" x14ac:dyDescent="0.25">
      <c r="A90" s="33" t="s">
        <v>68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23"/>
      <c r="Z90" s="18"/>
    </row>
    <row r="91" spans="1:26" ht="15.75" x14ac:dyDescent="0.25">
      <c r="A91" s="14" t="s">
        <v>69</v>
      </c>
      <c r="B91" s="22">
        <v>44.86</v>
      </c>
      <c r="C91" s="14">
        <v>92.572999999999993</v>
      </c>
      <c r="D91" s="14">
        <v>47.713000000000001</v>
      </c>
      <c r="E91" s="14">
        <v>5</v>
      </c>
      <c r="F91" s="14">
        <v>589</v>
      </c>
      <c r="G91" s="14">
        <v>67</v>
      </c>
      <c r="H91" s="14">
        <v>66</v>
      </c>
      <c r="I91" s="14">
        <v>22</v>
      </c>
      <c r="J91" s="14">
        <v>57</v>
      </c>
      <c r="K91" s="14">
        <v>101</v>
      </c>
      <c r="L91" s="14">
        <v>34</v>
      </c>
      <c r="M91" s="14">
        <v>21</v>
      </c>
      <c r="N91" s="14">
        <v>43</v>
      </c>
      <c r="O91" s="14">
        <v>10</v>
      </c>
      <c r="P91" s="14">
        <v>10</v>
      </c>
      <c r="Q91" s="14">
        <v>2</v>
      </c>
      <c r="R91" s="14">
        <v>6</v>
      </c>
      <c r="S91" s="14">
        <f>SUM(E91:R91)</f>
        <v>1033</v>
      </c>
      <c r="T91" s="15">
        <v>1488.4</v>
      </c>
      <c r="U91" s="15">
        <v>84.805548586686044</v>
      </c>
      <c r="V91" s="15">
        <v>157.73832037123606</v>
      </c>
      <c r="W91" s="14">
        <v>934.99999999999989</v>
      </c>
      <c r="X91" s="15">
        <v>1076.4448537877042</v>
      </c>
      <c r="Y91" s="23">
        <v>971</v>
      </c>
      <c r="Z91" s="25">
        <f t="shared" si="0"/>
        <v>6.3851699279093718E-2</v>
      </c>
    </row>
    <row r="92" spans="1:26" ht="15.75" x14ac:dyDescent="0.25">
      <c r="A92" s="33" t="s">
        <v>31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23"/>
      <c r="Z92" s="18"/>
    </row>
    <row r="93" spans="1:26" ht="15.75" x14ac:dyDescent="0.25">
      <c r="A93" s="13">
        <v>4.0999999999999996</v>
      </c>
      <c r="B93" s="13">
        <v>0</v>
      </c>
      <c r="C93" s="13">
        <v>8.3000000000000007</v>
      </c>
      <c r="D93" s="13">
        <v>7.5</v>
      </c>
      <c r="E93" s="13">
        <v>2</v>
      </c>
      <c r="F93" s="13">
        <v>12242</v>
      </c>
      <c r="G93" s="13">
        <v>568</v>
      </c>
      <c r="H93" s="13">
        <v>515</v>
      </c>
      <c r="I93" s="13">
        <v>487</v>
      </c>
      <c r="J93" s="13">
        <v>0</v>
      </c>
      <c r="K93" s="13">
        <v>28</v>
      </c>
      <c r="L93" s="13">
        <v>286</v>
      </c>
      <c r="M93" s="13">
        <v>0</v>
      </c>
      <c r="N93" s="13">
        <v>251</v>
      </c>
      <c r="O93" s="13">
        <v>0</v>
      </c>
      <c r="P93" s="13">
        <v>895</v>
      </c>
      <c r="Q93" s="13">
        <v>0</v>
      </c>
      <c r="R93" s="13">
        <v>290</v>
      </c>
      <c r="S93" s="13">
        <v>15564</v>
      </c>
      <c r="T93" s="19">
        <v>20111.5</v>
      </c>
      <c r="U93" s="19">
        <v>916.1152944400676</v>
      </c>
      <c r="V93" s="19">
        <v>2045.9908242494839</v>
      </c>
      <c r="W93" s="13">
        <v>15563.999999999998</v>
      </c>
      <c r="X93" s="19">
        <v>15601.443464314354</v>
      </c>
      <c r="Y93" s="23">
        <v>14633</v>
      </c>
      <c r="Z93" s="25">
        <f t="shared" si="0"/>
        <v>6.3623317159844192E-2</v>
      </c>
    </row>
    <row r="94" spans="1:26" ht="15.75" x14ac:dyDescent="0.25">
      <c r="A94" s="33" t="s">
        <v>32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23"/>
      <c r="Z94" s="18"/>
    </row>
    <row r="95" spans="1:26" ht="15.75" x14ac:dyDescent="0.25">
      <c r="A95" s="13">
        <v>0</v>
      </c>
      <c r="B95" s="13">
        <v>0</v>
      </c>
      <c r="C95" s="13">
        <v>1.593</v>
      </c>
      <c r="D95" s="13">
        <v>1.593</v>
      </c>
      <c r="E95" s="13">
        <v>2</v>
      </c>
      <c r="F95" s="13">
        <v>12652</v>
      </c>
      <c r="G95" s="13">
        <v>590</v>
      </c>
      <c r="H95" s="13">
        <v>518</v>
      </c>
      <c r="I95" s="13">
        <v>475</v>
      </c>
      <c r="J95" s="13">
        <v>0</v>
      </c>
      <c r="K95" s="13">
        <v>28</v>
      </c>
      <c r="L95" s="13">
        <v>302</v>
      </c>
      <c r="M95" s="13">
        <v>0</v>
      </c>
      <c r="N95" s="13">
        <v>174</v>
      </c>
      <c r="O95" s="13">
        <v>0</v>
      </c>
      <c r="P95" s="13">
        <v>788</v>
      </c>
      <c r="Q95" s="13">
        <v>0</v>
      </c>
      <c r="R95" s="13">
        <v>305</v>
      </c>
      <c r="S95" s="13">
        <v>15834</v>
      </c>
      <c r="T95" s="19">
        <v>20065.800000000003</v>
      </c>
      <c r="U95" s="19">
        <v>1070.4248127635415</v>
      </c>
      <c r="V95" s="19">
        <v>2390.6154151719088</v>
      </c>
      <c r="W95" s="13">
        <v>15834</v>
      </c>
      <c r="X95" s="19">
        <v>18229.334561363114</v>
      </c>
      <c r="Y95" s="23">
        <v>14705</v>
      </c>
      <c r="Z95" s="25">
        <f t="shared" si="0"/>
        <v>7.6776606596395777E-2</v>
      </c>
    </row>
    <row r="96" spans="1:26" ht="15.75" x14ac:dyDescent="0.25">
      <c r="A96" s="33" t="s">
        <v>35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23"/>
      <c r="Z96" s="18"/>
    </row>
    <row r="97" spans="1:26" ht="15.75" x14ac:dyDescent="0.25">
      <c r="A97" s="14">
        <v>1</v>
      </c>
      <c r="B97" s="14">
        <v>0</v>
      </c>
      <c r="C97" s="14">
        <v>8.5760000000000005</v>
      </c>
      <c r="D97" s="14">
        <v>8.5760000000000005</v>
      </c>
      <c r="E97" s="14">
        <v>8</v>
      </c>
      <c r="F97" s="14">
        <v>15556</v>
      </c>
      <c r="G97" s="14">
        <v>386</v>
      </c>
      <c r="H97" s="14">
        <v>599</v>
      </c>
      <c r="I97" s="14">
        <v>566</v>
      </c>
      <c r="J97" s="14">
        <v>35</v>
      </c>
      <c r="K97" s="14">
        <v>27</v>
      </c>
      <c r="L97" s="14">
        <v>33</v>
      </c>
      <c r="M97" s="14">
        <v>66</v>
      </c>
      <c r="N97" s="14">
        <v>585</v>
      </c>
      <c r="O97" s="14">
        <v>40</v>
      </c>
      <c r="P97" s="14">
        <v>121</v>
      </c>
      <c r="Q97" s="14">
        <v>3</v>
      </c>
      <c r="R97" s="14">
        <v>588</v>
      </c>
      <c r="S97" s="14">
        <v>18613</v>
      </c>
      <c r="T97" s="15">
        <v>22594.2</v>
      </c>
      <c r="U97" s="15">
        <v>1020.8795173493571</v>
      </c>
      <c r="V97" s="15">
        <v>2279.9642554135639</v>
      </c>
      <c r="W97" s="14">
        <v>18613</v>
      </c>
      <c r="X97" s="15">
        <v>17385.578180459557</v>
      </c>
      <c r="Y97" s="23">
        <v>18511</v>
      </c>
      <c r="Z97" s="25">
        <f t="shared" si="0"/>
        <v>5.5102371562854519E-3</v>
      </c>
    </row>
    <row r="98" spans="1:26" ht="15.75" x14ac:dyDescent="0.25">
      <c r="A98" s="33" t="s">
        <v>65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23"/>
      <c r="Z98" s="18"/>
    </row>
    <row r="99" spans="1:26" ht="15.75" x14ac:dyDescent="0.25">
      <c r="A99" s="14" t="s">
        <v>57</v>
      </c>
      <c r="B99" s="14">
        <v>0</v>
      </c>
      <c r="C99" s="14">
        <v>1.008</v>
      </c>
      <c r="D99" s="14">
        <v>1.008</v>
      </c>
      <c r="E99" s="14">
        <v>0</v>
      </c>
      <c r="F99" s="14">
        <v>2155.65</v>
      </c>
      <c r="G99" s="14">
        <v>163.80000000000001</v>
      </c>
      <c r="H99" s="14">
        <v>75.600000000000009</v>
      </c>
      <c r="I99" s="14">
        <v>14.700000000000001</v>
      </c>
      <c r="J99" s="14">
        <v>0</v>
      </c>
      <c r="K99" s="14">
        <v>0</v>
      </c>
      <c r="L99" s="14">
        <v>0</v>
      </c>
      <c r="M99" s="14">
        <v>0</v>
      </c>
      <c r="N99" s="14">
        <v>1.05</v>
      </c>
      <c r="O99" s="14">
        <v>0</v>
      </c>
      <c r="P99" s="14">
        <v>0</v>
      </c>
      <c r="Q99" s="14">
        <v>8.4</v>
      </c>
      <c r="R99" s="14">
        <v>161.70000000000002</v>
      </c>
      <c r="S99" s="14">
        <v>2580.9</v>
      </c>
      <c r="T99" s="15">
        <v>3051.93</v>
      </c>
      <c r="U99" s="15">
        <v>206.93713169824815</v>
      </c>
      <c r="V99" s="15">
        <v>384.9030649587416</v>
      </c>
      <c r="W99" s="14">
        <v>3061.0674418604654</v>
      </c>
      <c r="X99" s="15">
        <v>3524.1393528211665</v>
      </c>
      <c r="Y99" s="23">
        <v>2443</v>
      </c>
      <c r="Z99" s="25">
        <f t="shared" si="0"/>
        <v>5.64469914040115E-2</v>
      </c>
    </row>
    <row r="100" spans="1:26" x14ac:dyDescent="0.25">
      <c r="S100" s="6"/>
    </row>
    <row r="101" spans="1:26" x14ac:dyDescent="0.25">
      <c r="S101" s="6"/>
    </row>
    <row r="102" spans="1:26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S102" s="6"/>
    </row>
    <row r="103" spans="1:26" x14ac:dyDescent="0.25">
      <c r="S103" s="6"/>
    </row>
    <row r="104" spans="1:26" x14ac:dyDescent="0.25">
      <c r="S104" s="6"/>
    </row>
    <row r="105" spans="1:26" x14ac:dyDescent="0.25">
      <c r="S105" s="6"/>
    </row>
    <row r="106" spans="1:26" x14ac:dyDescent="0.25">
      <c r="S106" s="6"/>
    </row>
    <row r="107" spans="1:26" x14ac:dyDescent="0.25">
      <c r="S107" s="6"/>
    </row>
    <row r="108" spans="1:26" x14ac:dyDescent="0.25">
      <c r="S108" s="6"/>
    </row>
    <row r="109" spans="1:26" x14ac:dyDescent="0.25">
      <c r="S109" s="6"/>
    </row>
    <row r="110" spans="1:26" x14ac:dyDescent="0.25">
      <c r="S110" s="6"/>
    </row>
    <row r="111" spans="1:26" x14ac:dyDescent="0.25">
      <c r="S111" s="6"/>
    </row>
    <row r="112" spans="1:26" x14ac:dyDescent="0.25">
      <c r="S112" s="6"/>
    </row>
    <row r="113" spans="19:19" x14ac:dyDescent="0.25">
      <c r="S113" s="6"/>
    </row>
    <row r="114" spans="19:19" x14ac:dyDescent="0.25">
      <c r="S114" s="6"/>
    </row>
    <row r="115" spans="19:19" x14ac:dyDescent="0.25">
      <c r="S115" s="6"/>
    </row>
    <row r="116" spans="19:19" x14ac:dyDescent="0.25">
      <c r="S116" s="6"/>
    </row>
    <row r="117" spans="19:19" x14ac:dyDescent="0.25">
      <c r="S117" s="6"/>
    </row>
    <row r="118" spans="19:19" x14ac:dyDescent="0.25">
      <c r="S118" s="6"/>
    </row>
    <row r="119" spans="19:19" x14ac:dyDescent="0.25">
      <c r="S119" s="6"/>
    </row>
    <row r="120" spans="19:19" x14ac:dyDescent="0.25">
      <c r="S120" s="6"/>
    </row>
    <row r="121" spans="19:19" x14ac:dyDescent="0.25">
      <c r="S121" s="6"/>
    </row>
    <row r="122" spans="19:19" x14ac:dyDescent="0.25">
      <c r="S122" s="6"/>
    </row>
    <row r="123" spans="19:19" x14ac:dyDescent="0.25">
      <c r="S123" s="6"/>
    </row>
    <row r="124" spans="19:19" x14ac:dyDescent="0.25">
      <c r="S124" s="6"/>
    </row>
    <row r="125" spans="19:19" x14ac:dyDescent="0.25">
      <c r="S125" s="6"/>
    </row>
    <row r="126" spans="19:19" x14ac:dyDescent="0.25">
      <c r="S126" s="6"/>
    </row>
    <row r="127" spans="19:19" x14ac:dyDescent="0.25">
      <c r="S127" s="6"/>
    </row>
    <row r="128" spans="19:19" x14ac:dyDescent="0.25">
      <c r="S128" s="6"/>
    </row>
    <row r="129" spans="19:19" x14ac:dyDescent="0.25">
      <c r="S129" s="6"/>
    </row>
    <row r="130" spans="19:19" x14ac:dyDescent="0.25">
      <c r="S130" s="6"/>
    </row>
    <row r="131" spans="19:19" x14ac:dyDescent="0.25">
      <c r="S131" s="6"/>
    </row>
    <row r="132" spans="19:19" x14ac:dyDescent="0.25">
      <c r="S132" s="6"/>
    </row>
    <row r="133" spans="19:19" x14ac:dyDescent="0.25">
      <c r="S133" s="6"/>
    </row>
    <row r="134" spans="19:19" x14ac:dyDescent="0.25">
      <c r="S134" s="6"/>
    </row>
    <row r="135" spans="19:19" x14ac:dyDescent="0.25">
      <c r="S135" s="6"/>
    </row>
    <row r="136" spans="19:19" x14ac:dyDescent="0.25">
      <c r="S136" s="6"/>
    </row>
    <row r="137" spans="19:19" x14ac:dyDescent="0.25">
      <c r="S137" s="6"/>
    </row>
    <row r="138" spans="19:19" x14ac:dyDescent="0.25">
      <c r="S138" s="6"/>
    </row>
    <row r="139" spans="19:19" x14ac:dyDescent="0.25">
      <c r="S139" s="6"/>
    </row>
    <row r="140" spans="19:19" x14ac:dyDescent="0.25">
      <c r="S140" s="6"/>
    </row>
    <row r="141" spans="19:19" x14ac:dyDescent="0.25">
      <c r="S141" s="6"/>
    </row>
    <row r="142" spans="19:19" x14ac:dyDescent="0.25">
      <c r="S142" s="6"/>
    </row>
    <row r="143" spans="19:19" x14ac:dyDescent="0.25">
      <c r="S143" s="6"/>
    </row>
    <row r="144" spans="19:19" x14ac:dyDescent="0.25">
      <c r="S144" s="6"/>
    </row>
    <row r="145" spans="19:19" x14ac:dyDescent="0.25">
      <c r="S145" s="6"/>
    </row>
    <row r="146" spans="19:19" x14ac:dyDescent="0.25">
      <c r="S146" s="6"/>
    </row>
    <row r="147" spans="19:19" x14ac:dyDescent="0.25">
      <c r="S147" s="6"/>
    </row>
    <row r="148" spans="19:19" x14ac:dyDescent="0.25">
      <c r="S148" s="6"/>
    </row>
    <row r="149" spans="19:19" x14ac:dyDescent="0.25">
      <c r="S149" s="6"/>
    </row>
    <row r="150" spans="19:19" x14ac:dyDescent="0.25">
      <c r="S150" s="6"/>
    </row>
    <row r="151" spans="19:19" x14ac:dyDescent="0.25">
      <c r="S151" s="6"/>
    </row>
    <row r="152" spans="19:19" x14ac:dyDescent="0.25">
      <c r="S152" s="6"/>
    </row>
    <row r="153" spans="19:19" x14ac:dyDescent="0.25">
      <c r="S153" s="6"/>
    </row>
    <row r="154" spans="19:19" x14ac:dyDescent="0.25">
      <c r="S154" s="6"/>
    </row>
    <row r="155" spans="19:19" x14ac:dyDescent="0.25">
      <c r="S155" s="6"/>
    </row>
    <row r="156" spans="19:19" x14ac:dyDescent="0.25">
      <c r="S156" s="6"/>
    </row>
    <row r="157" spans="19:19" x14ac:dyDescent="0.25">
      <c r="S157" s="6"/>
    </row>
    <row r="158" spans="19:19" x14ac:dyDescent="0.25">
      <c r="S158" s="6"/>
    </row>
    <row r="159" spans="19:19" x14ac:dyDescent="0.25">
      <c r="S159" s="6"/>
    </row>
    <row r="160" spans="19:19" x14ac:dyDescent="0.25">
      <c r="S160" s="6"/>
    </row>
    <row r="161" spans="19:19" x14ac:dyDescent="0.25">
      <c r="S161" s="6"/>
    </row>
    <row r="162" spans="19:19" x14ac:dyDescent="0.25">
      <c r="S162" s="6"/>
    </row>
    <row r="163" spans="19:19" x14ac:dyDescent="0.25">
      <c r="S163" s="6"/>
    </row>
    <row r="164" spans="19:19" x14ac:dyDescent="0.25">
      <c r="S164" s="6"/>
    </row>
    <row r="165" spans="19:19" x14ac:dyDescent="0.25">
      <c r="S165" s="6"/>
    </row>
    <row r="166" spans="19:19" x14ac:dyDescent="0.25">
      <c r="S166" s="6"/>
    </row>
    <row r="167" spans="19:19" x14ac:dyDescent="0.25">
      <c r="S167" s="6"/>
    </row>
    <row r="168" spans="19:19" x14ac:dyDescent="0.25">
      <c r="S168" s="6"/>
    </row>
    <row r="169" spans="19:19" x14ac:dyDescent="0.25">
      <c r="S169" s="6"/>
    </row>
    <row r="170" spans="19:19" x14ac:dyDescent="0.25">
      <c r="S170" s="6"/>
    </row>
    <row r="171" spans="19:19" x14ac:dyDescent="0.25">
      <c r="S171" s="6"/>
    </row>
    <row r="172" spans="19:19" x14ac:dyDescent="0.25">
      <c r="S172" s="6"/>
    </row>
    <row r="173" spans="19:19" x14ac:dyDescent="0.25">
      <c r="S173" s="6"/>
    </row>
    <row r="174" spans="19:19" x14ac:dyDescent="0.25">
      <c r="S174" s="6"/>
    </row>
    <row r="175" spans="19:19" x14ac:dyDescent="0.25">
      <c r="S175" s="6"/>
    </row>
    <row r="176" spans="19:19" x14ac:dyDescent="0.25">
      <c r="S176" s="6"/>
    </row>
    <row r="177" spans="19:19" x14ac:dyDescent="0.25">
      <c r="S177" s="6"/>
    </row>
    <row r="178" spans="19:19" x14ac:dyDescent="0.25">
      <c r="S178" s="6"/>
    </row>
    <row r="179" spans="19:19" x14ac:dyDescent="0.25">
      <c r="S179" s="6"/>
    </row>
    <row r="180" spans="19:19" x14ac:dyDescent="0.25">
      <c r="S180" s="6"/>
    </row>
    <row r="181" spans="19:19" x14ac:dyDescent="0.25">
      <c r="S181" s="6"/>
    </row>
    <row r="182" spans="19:19" x14ac:dyDescent="0.25">
      <c r="S182" s="6"/>
    </row>
    <row r="183" spans="19:19" x14ac:dyDescent="0.25">
      <c r="S183" s="6"/>
    </row>
    <row r="184" spans="19:19" x14ac:dyDescent="0.25">
      <c r="S184" s="6"/>
    </row>
    <row r="185" spans="19:19" x14ac:dyDescent="0.25">
      <c r="S185" s="6"/>
    </row>
    <row r="186" spans="19:19" x14ac:dyDescent="0.25">
      <c r="S186" s="6"/>
    </row>
    <row r="187" spans="19:19" x14ac:dyDescent="0.25">
      <c r="S187" s="6"/>
    </row>
    <row r="188" spans="19:19" x14ac:dyDescent="0.25">
      <c r="S188" s="6"/>
    </row>
    <row r="189" spans="19:19" x14ac:dyDescent="0.25">
      <c r="S189" s="6"/>
    </row>
    <row r="190" spans="19:19" x14ac:dyDescent="0.25">
      <c r="S190" s="6"/>
    </row>
    <row r="191" spans="19:19" x14ac:dyDescent="0.25">
      <c r="S191" s="6"/>
    </row>
    <row r="192" spans="19:19" x14ac:dyDescent="0.25">
      <c r="S192" s="6"/>
    </row>
    <row r="193" spans="19:19" x14ac:dyDescent="0.25">
      <c r="S193" s="6"/>
    </row>
    <row r="194" spans="19:19" x14ac:dyDescent="0.25">
      <c r="S194" s="6"/>
    </row>
    <row r="195" spans="19:19" x14ac:dyDescent="0.25">
      <c r="S195" s="6"/>
    </row>
    <row r="196" spans="19:19" x14ac:dyDescent="0.25">
      <c r="S196" s="6"/>
    </row>
    <row r="197" spans="19:19" x14ac:dyDescent="0.25">
      <c r="S197" s="6"/>
    </row>
    <row r="198" spans="19:19" x14ac:dyDescent="0.25">
      <c r="S198" s="6"/>
    </row>
    <row r="199" spans="19:19" x14ac:dyDescent="0.25">
      <c r="S199" s="6"/>
    </row>
    <row r="200" spans="19:19" x14ac:dyDescent="0.25">
      <c r="S200" s="6"/>
    </row>
    <row r="201" spans="19:19" x14ac:dyDescent="0.25">
      <c r="S201" s="6"/>
    </row>
    <row r="202" spans="19:19" x14ac:dyDescent="0.25">
      <c r="S202" s="6"/>
    </row>
    <row r="203" spans="19:19" x14ac:dyDescent="0.25">
      <c r="S203" s="6"/>
    </row>
    <row r="204" spans="19:19" x14ac:dyDescent="0.25">
      <c r="S204" s="6"/>
    </row>
    <row r="205" spans="19:19" x14ac:dyDescent="0.25">
      <c r="S205" s="6"/>
    </row>
    <row r="206" spans="19:19" x14ac:dyDescent="0.25">
      <c r="S206" s="6"/>
    </row>
    <row r="207" spans="19:19" x14ac:dyDescent="0.25">
      <c r="S207" s="6"/>
    </row>
    <row r="208" spans="19:19" x14ac:dyDescent="0.25">
      <c r="S208" s="6"/>
    </row>
    <row r="209" spans="19:19" x14ac:dyDescent="0.25">
      <c r="S209" s="6"/>
    </row>
    <row r="210" spans="19:19" x14ac:dyDescent="0.25">
      <c r="S210" s="6"/>
    </row>
    <row r="211" spans="19:19" x14ac:dyDescent="0.25">
      <c r="S211" s="6"/>
    </row>
    <row r="212" spans="19:19" x14ac:dyDescent="0.25">
      <c r="S212" s="6"/>
    </row>
    <row r="213" spans="19:19" x14ac:dyDescent="0.25">
      <c r="S213" s="6"/>
    </row>
    <row r="214" spans="19:19" x14ac:dyDescent="0.25">
      <c r="S214" s="6"/>
    </row>
    <row r="215" spans="19:19" x14ac:dyDescent="0.25">
      <c r="S215" s="6"/>
    </row>
    <row r="216" spans="19:19" x14ac:dyDescent="0.25">
      <c r="S216" s="6"/>
    </row>
    <row r="217" spans="19:19" x14ac:dyDescent="0.25">
      <c r="S217" s="6"/>
    </row>
    <row r="218" spans="19:19" x14ac:dyDescent="0.25">
      <c r="S218" s="6"/>
    </row>
    <row r="219" spans="19:19" x14ac:dyDescent="0.25">
      <c r="S219" s="6"/>
    </row>
    <row r="220" spans="19:19" x14ac:dyDescent="0.25">
      <c r="S220" s="6"/>
    </row>
    <row r="221" spans="19:19" x14ac:dyDescent="0.25">
      <c r="S221" s="6"/>
    </row>
    <row r="222" spans="19:19" x14ac:dyDescent="0.25">
      <c r="S222" s="6"/>
    </row>
    <row r="223" spans="19:19" x14ac:dyDescent="0.25">
      <c r="S223" s="6"/>
    </row>
    <row r="224" spans="19:19" x14ac:dyDescent="0.25">
      <c r="S224" s="6"/>
    </row>
    <row r="225" spans="19:19" x14ac:dyDescent="0.25">
      <c r="S225" s="6"/>
    </row>
    <row r="226" spans="19:19" x14ac:dyDescent="0.25">
      <c r="S226" s="6"/>
    </row>
    <row r="227" spans="19:19" x14ac:dyDescent="0.25">
      <c r="S227" s="6"/>
    </row>
    <row r="228" spans="19:19" x14ac:dyDescent="0.25">
      <c r="S228" s="6"/>
    </row>
    <row r="229" spans="19:19" x14ac:dyDescent="0.25">
      <c r="S229" s="6"/>
    </row>
    <row r="230" spans="19:19" x14ac:dyDescent="0.25">
      <c r="S230" s="6"/>
    </row>
    <row r="231" spans="19:19" x14ac:dyDescent="0.25">
      <c r="S231" s="6"/>
    </row>
    <row r="232" spans="19:19" x14ac:dyDescent="0.25">
      <c r="S232" s="6"/>
    </row>
    <row r="233" spans="19:19" x14ac:dyDescent="0.25">
      <c r="S233" s="6"/>
    </row>
    <row r="234" spans="19:19" x14ac:dyDescent="0.25">
      <c r="S234" s="6"/>
    </row>
    <row r="235" spans="19:19" x14ac:dyDescent="0.25">
      <c r="S235" s="6"/>
    </row>
    <row r="236" spans="19:19" x14ac:dyDescent="0.25">
      <c r="S236" s="6"/>
    </row>
    <row r="237" spans="19:19" x14ac:dyDescent="0.25">
      <c r="S237" s="6"/>
    </row>
    <row r="238" spans="19:19" x14ac:dyDescent="0.25">
      <c r="S238" s="6"/>
    </row>
    <row r="239" spans="19:19" x14ac:dyDescent="0.25">
      <c r="S239" s="6"/>
    </row>
    <row r="240" spans="19:19" x14ac:dyDescent="0.25">
      <c r="S240" s="6"/>
    </row>
    <row r="241" spans="19:19" x14ac:dyDescent="0.25">
      <c r="S241" s="6"/>
    </row>
    <row r="242" spans="19:19" x14ac:dyDescent="0.25">
      <c r="S242" s="6"/>
    </row>
    <row r="243" spans="19:19" x14ac:dyDescent="0.25">
      <c r="S243" s="6"/>
    </row>
    <row r="244" spans="19:19" x14ac:dyDescent="0.25">
      <c r="S244" s="6"/>
    </row>
    <row r="245" spans="19:19" x14ac:dyDescent="0.25">
      <c r="S245" s="6"/>
    </row>
    <row r="246" spans="19:19" x14ac:dyDescent="0.25">
      <c r="S246" s="6"/>
    </row>
    <row r="247" spans="19:19" x14ac:dyDescent="0.25">
      <c r="S247" s="6"/>
    </row>
    <row r="248" spans="19:19" x14ac:dyDescent="0.25">
      <c r="S248" s="6"/>
    </row>
    <row r="249" spans="19:19" x14ac:dyDescent="0.25">
      <c r="S249" s="6"/>
    </row>
    <row r="250" spans="19:19" x14ac:dyDescent="0.25">
      <c r="S250" s="6"/>
    </row>
    <row r="251" spans="19:19" x14ac:dyDescent="0.25">
      <c r="S251" s="6"/>
    </row>
    <row r="252" spans="19:19" x14ac:dyDescent="0.25">
      <c r="S252" s="6"/>
    </row>
    <row r="253" spans="19:19" x14ac:dyDescent="0.25">
      <c r="S253" s="6"/>
    </row>
    <row r="254" spans="19:19" x14ac:dyDescent="0.25">
      <c r="S254" s="6"/>
    </row>
    <row r="255" spans="19:19" x14ac:dyDescent="0.25">
      <c r="S255" s="6"/>
    </row>
    <row r="256" spans="19:19" x14ac:dyDescent="0.25">
      <c r="S256" s="6"/>
    </row>
    <row r="257" spans="19:19" x14ac:dyDescent="0.25">
      <c r="S257" s="6"/>
    </row>
    <row r="258" spans="19:19" x14ac:dyDescent="0.25">
      <c r="S258" s="6"/>
    </row>
    <row r="259" spans="19:19" x14ac:dyDescent="0.25">
      <c r="S259" s="6"/>
    </row>
    <row r="260" spans="19:19" x14ac:dyDescent="0.25">
      <c r="S260" s="6"/>
    </row>
    <row r="261" spans="19:19" x14ac:dyDescent="0.25">
      <c r="S261" s="6"/>
    </row>
    <row r="262" spans="19:19" x14ac:dyDescent="0.25">
      <c r="S262" s="6"/>
    </row>
    <row r="263" spans="19:19" x14ac:dyDescent="0.25">
      <c r="S263" s="6"/>
    </row>
    <row r="264" spans="19:19" x14ac:dyDescent="0.25">
      <c r="S264" s="6"/>
    </row>
    <row r="265" spans="19:19" x14ac:dyDescent="0.25">
      <c r="S265" s="6"/>
    </row>
    <row r="266" spans="19:19" x14ac:dyDescent="0.25">
      <c r="S266" s="6"/>
    </row>
    <row r="267" spans="19:19" x14ac:dyDescent="0.25">
      <c r="S267" s="6"/>
    </row>
    <row r="268" spans="19:19" x14ac:dyDescent="0.25">
      <c r="S268" s="6"/>
    </row>
    <row r="269" spans="19:19" x14ac:dyDescent="0.25">
      <c r="S269" s="6"/>
    </row>
    <row r="270" spans="19:19" x14ac:dyDescent="0.25">
      <c r="S270" s="6"/>
    </row>
    <row r="271" spans="19:19" x14ac:dyDescent="0.25">
      <c r="S271" s="6"/>
    </row>
    <row r="272" spans="19:19" x14ac:dyDescent="0.25">
      <c r="S272" s="6"/>
    </row>
    <row r="273" spans="19:19" x14ac:dyDescent="0.25">
      <c r="S273" s="6"/>
    </row>
    <row r="274" spans="19:19" x14ac:dyDescent="0.25">
      <c r="S274" s="6"/>
    </row>
    <row r="275" spans="19:19" x14ac:dyDescent="0.25">
      <c r="S275" s="6"/>
    </row>
    <row r="276" spans="19:19" x14ac:dyDescent="0.25">
      <c r="S276" s="6"/>
    </row>
    <row r="277" spans="19:19" x14ac:dyDescent="0.25">
      <c r="S277" s="6"/>
    </row>
    <row r="278" spans="19:19" x14ac:dyDescent="0.25">
      <c r="S278" s="6"/>
    </row>
    <row r="279" spans="19:19" x14ac:dyDescent="0.25">
      <c r="S279" s="6"/>
    </row>
    <row r="280" spans="19:19" x14ac:dyDescent="0.25">
      <c r="S280" s="6"/>
    </row>
    <row r="281" spans="19:19" x14ac:dyDescent="0.25">
      <c r="S281" s="6"/>
    </row>
    <row r="282" spans="19:19" x14ac:dyDescent="0.25">
      <c r="S282" s="6"/>
    </row>
    <row r="283" spans="19:19" x14ac:dyDescent="0.25">
      <c r="S283" s="6"/>
    </row>
    <row r="284" spans="19:19" x14ac:dyDescent="0.25">
      <c r="S284" s="6"/>
    </row>
    <row r="285" spans="19:19" x14ac:dyDescent="0.25">
      <c r="S285" s="6"/>
    </row>
    <row r="286" spans="19:19" x14ac:dyDescent="0.25">
      <c r="S286" s="6"/>
    </row>
    <row r="287" spans="19:19" x14ac:dyDescent="0.25">
      <c r="S287" s="6"/>
    </row>
    <row r="288" spans="19:19" x14ac:dyDescent="0.25">
      <c r="S288" s="6"/>
    </row>
    <row r="289" spans="19:19" x14ac:dyDescent="0.25">
      <c r="S289" s="6"/>
    </row>
    <row r="290" spans="19:19" x14ac:dyDescent="0.25">
      <c r="S290" s="6"/>
    </row>
    <row r="291" spans="19:19" x14ac:dyDescent="0.25">
      <c r="S291" s="6"/>
    </row>
    <row r="292" spans="19:19" x14ac:dyDescent="0.25">
      <c r="S292" s="6"/>
    </row>
    <row r="293" spans="19:19" x14ac:dyDescent="0.25">
      <c r="S293" s="6"/>
    </row>
    <row r="294" spans="19:19" x14ac:dyDescent="0.25">
      <c r="S294" s="6"/>
    </row>
    <row r="295" spans="19:19" x14ac:dyDescent="0.25">
      <c r="S295" s="6"/>
    </row>
    <row r="296" spans="19:19" x14ac:dyDescent="0.25">
      <c r="S296" s="6"/>
    </row>
    <row r="297" spans="19:19" x14ac:dyDescent="0.25">
      <c r="S297" s="6"/>
    </row>
    <row r="298" spans="19:19" x14ac:dyDescent="0.25">
      <c r="S298" s="6"/>
    </row>
    <row r="299" spans="19:19" x14ac:dyDescent="0.25">
      <c r="S299" s="6"/>
    </row>
    <row r="300" spans="19:19" x14ac:dyDescent="0.25">
      <c r="S300" s="6"/>
    </row>
    <row r="301" spans="19:19" x14ac:dyDescent="0.25">
      <c r="S301" s="6"/>
    </row>
    <row r="302" spans="19:19" x14ac:dyDescent="0.25">
      <c r="S302" s="6"/>
    </row>
    <row r="303" spans="19:19" x14ac:dyDescent="0.25">
      <c r="S303" s="6"/>
    </row>
    <row r="304" spans="19:19" x14ac:dyDescent="0.25">
      <c r="S304" s="6"/>
    </row>
    <row r="305" spans="19:19" x14ac:dyDescent="0.25">
      <c r="S305" s="6"/>
    </row>
    <row r="306" spans="19:19" x14ac:dyDescent="0.25">
      <c r="S306" s="6"/>
    </row>
    <row r="307" spans="19:19" x14ac:dyDescent="0.25">
      <c r="S307" s="6"/>
    </row>
    <row r="308" spans="19:19" x14ac:dyDescent="0.25">
      <c r="S308" s="6"/>
    </row>
    <row r="309" spans="19:19" x14ac:dyDescent="0.25">
      <c r="S309" s="6"/>
    </row>
    <row r="310" spans="19:19" x14ac:dyDescent="0.25">
      <c r="S310" s="6"/>
    </row>
    <row r="311" spans="19:19" x14ac:dyDescent="0.25">
      <c r="S311" s="6"/>
    </row>
    <row r="312" spans="19:19" x14ac:dyDescent="0.25">
      <c r="S312" s="6"/>
    </row>
    <row r="313" spans="19:19" x14ac:dyDescent="0.25">
      <c r="S313" s="6"/>
    </row>
    <row r="314" spans="19:19" x14ac:dyDescent="0.25">
      <c r="S314" s="6"/>
    </row>
    <row r="315" spans="19:19" x14ac:dyDescent="0.25">
      <c r="S315" s="6"/>
    </row>
    <row r="316" spans="19:19" x14ac:dyDescent="0.25">
      <c r="S316" s="6"/>
    </row>
    <row r="317" spans="19:19" x14ac:dyDescent="0.25">
      <c r="S317" s="6"/>
    </row>
    <row r="318" spans="19:19" x14ac:dyDescent="0.25">
      <c r="S318" s="6"/>
    </row>
    <row r="319" spans="19:19" x14ac:dyDescent="0.25">
      <c r="S319" s="6"/>
    </row>
    <row r="320" spans="19:19" x14ac:dyDescent="0.25">
      <c r="S320" s="6"/>
    </row>
    <row r="321" spans="19:19" x14ac:dyDescent="0.25">
      <c r="S321" s="6"/>
    </row>
    <row r="322" spans="19:19" x14ac:dyDescent="0.25">
      <c r="S322" s="6"/>
    </row>
    <row r="323" spans="19:19" x14ac:dyDescent="0.25">
      <c r="S323" s="6"/>
    </row>
    <row r="324" spans="19:19" x14ac:dyDescent="0.25">
      <c r="S324" s="6"/>
    </row>
    <row r="325" spans="19:19" x14ac:dyDescent="0.25">
      <c r="S325" s="6"/>
    </row>
    <row r="326" spans="19:19" x14ac:dyDescent="0.25">
      <c r="S326" s="6"/>
    </row>
    <row r="327" spans="19:19" x14ac:dyDescent="0.25">
      <c r="S327" s="6"/>
    </row>
    <row r="328" spans="19:19" x14ac:dyDescent="0.25">
      <c r="S328" s="6"/>
    </row>
    <row r="329" spans="19:19" x14ac:dyDescent="0.25">
      <c r="S329" s="6"/>
    </row>
    <row r="330" spans="19:19" x14ac:dyDescent="0.25">
      <c r="S330" s="6"/>
    </row>
    <row r="331" spans="19:19" x14ac:dyDescent="0.25">
      <c r="S331" s="6"/>
    </row>
    <row r="332" spans="19:19" x14ac:dyDescent="0.25">
      <c r="S332" s="6"/>
    </row>
    <row r="333" spans="19:19" x14ac:dyDescent="0.25">
      <c r="S333" s="6"/>
    </row>
    <row r="334" spans="19:19" x14ac:dyDescent="0.25">
      <c r="S334" s="6"/>
    </row>
    <row r="335" spans="19:19" x14ac:dyDescent="0.25">
      <c r="S335" s="6"/>
    </row>
    <row r="336" spans="19:19" x14ac:dyDescent="0.25">
      <c r="S336" s="6"/>
    </row>
    <row r="337" spans="19:19" x14ac:dyDescent="0.25">
      <c r="S337" s="6"/>
    </row>
    <row r="338" spans="19:19" x14ac:dyDescent="0.25">
      <c r="S338" s="6"/>
    </row>
    <row r="339" spans="19:19" x14ac:dyDescent="0.25">
      <c r="S339" s="6"/>
    </row>
    <row r="340" spans="19:19" x14ac:dyDescent="0.25">
      <c r="S340" s="6"/>
    </row>
    <row r="341" spans="19:19" x14ac:dyDescent="0.25">
      <c r="S341" s="6"/>
    </row>
    <row r="342" spans="19:19" x14ac:dyDescent="0.25">
      <c r="S342" s="6"/>
    </row>
    <row r="343" spans="19:19" x14ac:dyDescent="0.25">
      <c r="S343" s="6"/>
    </row>
    <row r="344" spans="19:19" x14ac:dyDescent="0.25">
      <c r="S344" s="6"/>
    </row>
    <row r="345" spans="19:19" x14ac:dyDescent="0.25">
      <c r="S345" s="6"/>
    </row>
    <row r="346" spans="19:19" x14ac:dyDescent="0.25">
      <c r="S346" s="6"/>
    </row>
    <row r="347" spans="19:19" x14ac:dyDescent="0.25">
      <c r="S347" s="6"/>
    </row>
    <row r="348" spans="19:19" x14ac:dyDescent="0.25">
      <c r="S348" s="6"/>
    </row>
    <row r="349" spans="19:19" x14ac:dyDescent="0.25">
      <c r="S349" s="6"/>
    </row>
    <row r="350" spans="19:19" x14ac:dyDescent="0.25">
      <c r="S350" s="6"/>
    </row>
    <row r="351" spans="19:19" x14ac:dyDescent="0.25">
      <c r="S351" s="6"/>
    </row>
    <row r="352" spans="19:19" x14ac:dyDescent="0.25">
      <c r="S352" s="6"/>
    </row>
    <row r="353" spans="19:19" x14ac:dyDescent="0.25">
      <c r="S353" s="6"/>
    </row>
    <row r="354" spans="19:19" x14ac:dyDescent="0.25">
      <c r="S354" s="6"/>
    </row>
    <row r="355" spans="19:19" x14ac:dyDescent="0.25">
      <c r="S355" s="6"/>
    </row>
    <row r="356" spans="19:19" x14ac:dyDescent="0.25">
      <c r="S356" s="6"/>
    </row>
    <row r="357" spans="19:19" x14ac:dyDescent="0.25">
      <c r="S357" s="6"/>
    </row>
    <row r="358" spans="19:19" x14ac:dyDescent="0.25">
      <c r="S358" s="6"/>
    </row>
    <row r="359" spans="19:19" x14ac:dyDescent="0.25">
      <c r="S359" s="6"/>
    </row>
    <row r="360" spans="19:19" x14ac:dyDescent="0.25">
      <c r="S360" s="6"/>
    </row>
    <row r="361" spans="19:19" x14ac:dyDescent="0.25">
      <c r="S361" s="6"/>
    </row>
    <row r="362" spans="19:19" x14ac:dyDescent="0.25">
      <c r="S362" s="6"/>
    </row>
    <row r="363" spans="19:19" x14ac:dyDescent="0.25">
      <c r="S363" s="6"/>
    </row>
    <row r="364" spans="19:19" x14ac:dyDescent="0.25">
      <c r="S364" s="6"/>
    </row>
    <row r="365" spans="19:19" x14ac:dyDescent="0.25">
      <c r="S365" s="6"/>
    </row>
    <row r="366" spans="19:19" x14ac:dyDescent="0.25">
      <c r="S366" s="6"/>
    </row>
    <row r="367" spans="19:19" x14ac:dyDescent="0.25">
      <c r="S367" s="6"/>
    </row>
    <row r="368" spans="19:19" x14ac:dyDescent="0.25">
      <c r="S368" s="6"/>
    </row>
    <row r="369" spans="19:19" x14ac:dyDescent="0.25">
      <c r="S369" s="6"/>
    </row>
    <row r="370" spans="19:19" x14ac:dyDescent="0.25">
      <c r="S370" s="6"/>
    </row>
    <row r="371" spans="19:19" x14ac:dyDescent="0.25">
      <c r="S371" s="6"/>
    </row>
    <row r="372" spans="19:19" x14ac:dyDescent="0.25">
      <c r="S372" s="6"/>
    </row>
    <row r="373" spans="19:19" x14ac:dyDescent="0.25">
      <c r="S373" s="6"/>
    </row>
    <row r="374" spans="19:19" x14ac:dyDescent="0.25">
      <c r="S374" s="6"/>
    </row>
    <row r="375" spans="19:19" x14ac:dyDescent="0.25">
      <c r="S375" s="6"/>
    </row>
    <row r="376" spans="19:19" x14ac:dyDescent="0.25">
      <c r="S376" s="6"/>
    </row>
    <row r="377" spans="19:19" x14ac:dyDescent="0.25">
      <c r="S377" s="6"/>
    </row>
    <row r="378" spans="19:19" x14ac:dyDescent="0.25">
      <c r="S378" s="6"/>
    </row>
    <row r="379" spans="19:19" x14ac:dyDescent="0.25">
      <c r="S379" s="6"/>
    </row>
    <row r="380" spans="19:19" x14ac:dyDescent="0.25">
      <c r="S380" s="6"/>
    </row>
    <row r="381" spans="19:19" x14ac:dyDescent="0.25">
      <c r="S381" s="6"/>
    </row>
    <row r="382" spans="19:19" x14ac:dyDescent="0.25">
      <c r="S382" s="6"/>
    </row>
    <row r="383" spans="19:19" x14ac:dyDescent="0.25">
      <c r="S383" s="6"/>
    </row>
    <row r="384" spans="19:19" x14ac:dyDescent="0.25">
      <c r="S384" s="6"/>
    </row>
    <row r="385" spans="19:19" x14ac:dyDescent="0.25">
      <c r="S385" s="6"/>
    </row>
    <row r="386" spans="19:19" x14ac:dyDescent="0.25">
      <c r="S386" s="6"/>
    </row>
    <row r="387" spans="19:19" x14ac:dyDescent="0.25">
      <c r="S387" s="6"/>
    </row>
    <row r="388" spans="19:19" x14ac:dyDescent="0.25">
      <c r="S388" s="6"/>
    </row>
    <row r="389" spans="19:19" x14ac:dyDescent="0.25">
      <c r="S389" s="6"/>
    </row>
    <row r="390" spans="19:19" x14ac:dyDescent="0.25">
      <c r="S390" s="6"/>
    </row>
    <row r="391" spans="19:19" x14ac:dyDescent="0.25">
      <c r="S391" s="6"/>
    </row>
    <row r="392" spans="19:19" x14ac:dyDescent="0.25">
      <c r="S392" s="6"/>
    </row>
    <row r="393" spans="19:19" x14ac:dyDescent="0.25">
      <c r="S393" s="6"/>
    </row>
    <row r="394" spans="19:19" x14ac:dyDescent="0.25">
      <c r="S394" s="6"/>
    </row>
    <row r="395" spans="19:19" x14ac:dyDescent="0.25">
      <c r="S395" s="6"/>
    </row>
    <row r="396" spans="19:19" x14ac:dyDescent="0.25">
      <c r="S396" s="6"/>
    </row>
    <row r="397" spans="19:19" x14ac:dyDescent="0.25">
      <c r="S397" s="6"/>
    </row>
    <row r="398" spans="19:19" x14ac:dyDescent="0.25">
      <c r="S398" s="6"/>
    </row>
    <row r="399" spans="19:19" x14ac:dyDescent="0.25">
      <c r="S399" s="6"/>
    </row>
    <row r="400" spans="19:19" x14ac:dyDescent="0.25">
      <c r="S400" s="6"/>
    </row>
    <row r="401" spans="19:19" x14ac:dyDescent="0.25">
      <c r="S401" s="6"/>
    </row>
    <row r="402" spans="19:19" x14ac:dyDescent="0.25">
      <c r="S402" s="6"/>
    </row>
    <row r="403" spans="19:19" x14ac:dyDescent="0.25">
      <c r="S403" s="6"/>
    </row>
    <row r="404" spans="19:19" x14ac:dyDescent="0.25">
      <c r="S404" s="6"/>
    </row>
    <row r="405" spans="19:19" x14ac:dyDescent="0.25">
      <c r="S405" s="6"/>
    </row>
    <row r="406" spans="19:19" x14ac:dyDescent="0.25">
      <c r="S406" s="6"/>
    </row>
    <row r="407" spans="19:19" x14ac:dyDescent="0.25">
      <c r="S407" s="6"/>
    </row>
    <row r="408" spans="19:19" x14ac:dyDescent="0.25">
      <c r="S408" s="6"/>
    </row>
    <row r="409" spans="19:19" x14ac:dyDescent="0.25">
      <c r="S409" s="6"/>
    </row>
    <row r="410" spans="19:19" x14ac:dyDescent="0.25">
      <c r="S410" s="6"/>
    </row>
    <row r="411" spans="19:19" x14ac:dyDescent="0.25">
      <c r="S411" s="6"/>
    </row>
    <row r="412" spans="19:19" x14ac:dyDescent="0.25">
      <c r="S412" s="6"/>
    </row>
    <row r="413" spans="19:19" x14ac:dyDescent="0.25">
      <c r="S413" s="6"/>
    </row>
    <row r="414" spans="19:19" x14ac:dyDescent="0.25">
      <c r="S414" s="6"/>
    </row>
    <row r="415" spans="19:19" x14ac:dyDescent="0.25">
      <c r="S415" s="6"/>
    </row>
    <row r="416" spans="19:19" x14ac:dyDescent="0.25">
      <c r="S416" s="6"/>
    </row>
    <row r="417" spans="19:19" x14ac:dyDescent="0.25">
      <c r="S417" s="6"/>
    </row>
    <row r="418" spans="19:19" x14ac:dyDescent="0.25">
      <c r="S418" s="6"/>
    </row>
    <row r="419" spans="19:19" x14ac:dyDescent="0.25">
      <c r="S419" s="6"/>
    </row>
    <row r="420" spans="19:19" x14ac:dyDescent="0.25">
      <c r="S420" s="6"/>
    </row>
    <row r="421" spans="19:19" x14ac:dyDescent="0.25">
      <c r="S421" s="6"/>
    </row>
    <row r="422" spans="19:19" x14ac:dyDescent="0.25">
      <c r="S422" s="6"/>
    </row>
    <row r="423" spans="19:19" x14ac:dyDescent="0.25">
      <c r="S423" s="6"/>
    </row>
    <row r="424" spans="19:19" x14ac:dyDescent="0.25">
      <c r="S424" s="6"/>
    </row>
    <row r="425" spans="19:19" x14ac:dyDescent="0.25">
      <c r="S425" s="6"/>
    </row>
    <row r="426" spans="19:19" x14ac:dyDescent="0.25">
      <c r="S426" s="6"/>
    </row>
    <row r="427" spans="19:19" x14ac:dyDescent="0.25">
      <c r="S427" s="6"/>
    </row>
    <row r="428" spans="19:19" x14ac:dyDescent="0.25">
      <c r="S428" s="6"/>
    </row>
    <row r="429" spans="19:19" x14ac:dyDescent="0.25">
      <c r="S429" s="6"/>
    </row>
    <row r="430" spans="19:19" x14ac:dyDescent="0.25">
      <c r="S430" s="6"/>
    </row>
    <row r="431" spans="19:19" x14ac:dyDescent="0.25">
      <c r="S431" s="6"/>
    </row>
    <row r="432" spans="19:19" x14ac:dyDescent="0.25">
      <c r="S432" s="6"/>
    </row>
    <row r="433" spans="19:19" x14ac:dyDescent="0.25">
      <c r="S433" s="6"/>
    </row>
    <row r="434" spans="19:19" x14ac:dyDescent="0.25">
      <c r="S434" s="6"/>
    </row>
    <row r="435" spans="19:19" x14ac:dyDescent="0.25">
      <c r="S435" s="6"/>
    </row>
    <row r="436" spans="19:19" x14ac:dyDescent="0.25">
      <c r="S436" s="6"/>
    </row>
    <row r="437" spans="19:19" x14ac:dyDescent="0.25">
      <c r="S437" s="6"/>
    </row>
    <row r="438" spans="19:19" x14ac:dyDescent="0.25">
      <c r="S438" s="6"/>
    </row>
    <row r="439" spans="19:19" x14ac:dyDescent="0.25">
      <c r="S439" s="6"/>
    </row>
    <row r="440" spans="19:19" x14ac:dyDescent="0.25">
      <c r="S440" s="6"/>
    </row>
    <row r="441" spans="19:19" x14ac:dyDescent="0.25">
      <c r="S441" s="6"/>
    </row>
    <row r="442" spans="19:19" x14ac:dyDescent="0.25">
      <c r="S442" s="6"/>
    </row>
    <row r="443" spans="19:19" x14ac:dyDescent="0.25">
      <c r="S443" s="6"/>
    </row>
    <row r="444" spans="19:19" x14ac:dyDescent="0.25">
      <c r="S444" s="6"/>
    </row>
    <row r="445" spans="19:19" x14ac:dyDescent="0.25">
      <c r="S445" s="6"/>
    </row>
    <row r="446" spans="19:19" x14ac:dyDescent="0.25">
      <c r="S446" s="6"/>
    </row>
    <row r="447" spans="19:19" x14ac:dyDescent="0.25">
      <c r="S447" s="6"/>
    </row>
    <row r="448" spans="19:19" x14ac:dyDescent="0.25">
      <c r="S448" s="6"/>
    </row>
    <row r="449" spans="19:19" x14ac:dyDescent="0.25">
      <c r="S449" s="6"/>
    </row>
    <row r="450" spans="19:19" x14ac:dyDescent="0.25">
      <c r="S450" s="6"/>
    </row>
    <row r="451" spans="19:19" x14ac:dyDescent="0.25">
      <c r="S451" s="6"/>
    </row>
    <row r="452" spans="19:19" x14ac:dyDescent="0.25">
      <c r="S452" s="6"/>
    </row>
    <row r="453" spans="19:19" x14ac:dyDescent="0.25">
      <c r="S453" s="6"/>
    </row>
    <row r="454" spans="19:19" x14ac:dyDescent="0.25">
      <c r="S454" s="6"/>
    </row>
    <row r="455" spans="19:19" x14ac:dyDescent="0.25">
      <c r="S455" s="6"/>
    </row>
    <row r="456" spans="19:19" x14ac:dyDescent="0.25">
      <c r="S456" s="6"/>
    </row>
    <row r="457" spans="19:19" x14ac:dyDescent="0.25">
      <c r="S457" s="6"/>
    </row>
    <row r="458" spans="19:19" x14ac:dyDescent="0.25">
      <c r="S458" s="6"/>
    </row>
    <row r="459" spans="19:19" x14ac:dyDescent="0.25">
      <c r="S459" s="6"/>
    </row>
    <row r="460" spans="19:19" x14ac:dyDescent="0.25">
      <c r="S460" s="6"/>
    </row>
    <row r="461" spans="19:19" x14ac:dyDescent="0.25">
      <c r="S461" s="6"/>
    </row>
    <row r="462" spans="19:19" x14ac:dyDescent="0.25">
      <c r="S462" s="6"/>
    </row>
    <row r="463" spans="19:19" x14ac:dyDescent="0.25">
      <c r="S463" s="6"/>
    </row>
    <row r="464" spans="19:19" x14ac:dyDescent="0.25">
      <c r="S464" s="6"/>
    </row>
    <row r="465" spans="19:19" x14ac:dyDescent="0.25">
      <c r="S465" s="6"/>
    </row>
    <row r="466" spans="19:19" x14ac:dyDescent="0.25">
      <c r="S466" s="6"/>
    </row>
    <row r="467" spans="19:19" x14ac:dyDescent="0.25">
      <c r="S467" s="6"/>
    </row>
    <row r="468" spans="19:19" x14ac:dyDescent="0.25">
      <c r="S468" s="6"/>
    </row>
    <row r="469" spans="19:19" x14ac:dyDescent="0.25">
      <c r="S469" s="6"/>
    </row>
    <row r="470" spans="19:19" x14ac:dyDescent="0.25">
      <c r="S470" s="6"/>
    </row>
    <row r="471" spans="19:19" x14ac:dyDescent="0.25">
      <c r="S471" s="6"/>
    </row>
    <row r="472" spans="19:19" x14ac:dyDescent="0.25">
      <c r="S472" s="6"/>
    </row>
    <row r="473" spans="19:19" x14ac:dyDescent="0.25">
      <c r="S473" s="6"/>
    </row>
    <row r="474" spans="19:19" x14ac:dyDescent="0.25">
      <c r="S474" s="6"/>
    </row>
    <row r="475" spans="19:19" x14ac:dyDescent="0.25">
      <c r="S475" s="6"/>
    </row>
    <row r="476" spans="19:19" x14ac:dyDescent="0.25">
      <c r="S476" s="6"/>
    </row>
    <row r="477" spans="19:19" x14ac:dyDescent="0.25">
      <c r="S477" s="6"/>
    </row>
    <row r="478" spans="19:19" x14ac:dyDescent="0.25">
      <c r="S478" s="6"/>
    </row>
    <row r="479" spans="19:19" x14ac:dyDescent="0.25">
      <c r="S479" s="6"/>
    </row>
    <row r="480" spans="19:19" x14ac:dyDescent="0.25">
      <c r="S480" s="6"/>
    </row>
    <row r="481" spans="19:19" x14ac:dyDescent="0.25">
      <c r="S481" s="6"/>
    </row>
    <row r="482" spans="19:19" x14ac:dyDescent="0.25">
      <c r="S482" s="6"/>
    </row>
    <row r="483" spans="19:19" x14ac:dyDescent="0.25">
      <c r="S483" s="6"/>
    </row>
    <row r="484" spans="19:19" x14ac:dyDescent="0.25">
      <c r="S484" s="6"/>
    </row>
    <row r="485" spans="19:19" x14ac:dyDescent="0.25">
      <c r="S485" s="6"/>
    </row>
    <row r="486" spans="19:19" x14ac:dyDescent="0.25">
      <c r="S486" s="6"/>
    </row>
    <row r="487" spans="19:19" x14ac:dyDescent="0.25">
      <c r="S487" s="6"/>
    </row>
    <row r="488" spans="19:19" x14ac:dyDescent="0.25">
      <c r="S488" s="6"/>
    </row>
    <row r="489" spans="19:19" x14ac:dyDescent="0.25">
      <c r="S489" s="6"/>
    </row>
    <row r="490" spans="19:19" x14ac:dyDescent="0.25">
      <c r="S490" s="6"/>
    </row>
    <row r="491" spans="19:19" x14ac:dyDescent="0.25">
      <c r="S491" s="6"/>
    </row>
    <row r="492" spans="19:19" x14ac:dyDescent="0.25">
      <c r="S492" s="6"/>
    </row>
    <row r="493" spans="19:19" x14ac:dyDescent="0.25">
      <c r="S493" s="6"/>
    </row>
    <row r="494" spans="19:19" x14ac:dyDescent="0.25">
      <c r="S494" s="6"/>
    </row>
    <row r="495" spans="19:19" x14ac:dyDescent="0.25">
      <c r="S495" s="6"/>
    </row>
    <row r="496" spans="19:19" x14ac:dyDescent="0.25">
      <c r="S496" s="6"/>
    </row>
    <row r="497" spans="19:19" x14ac:dyDescent="0.25">
      <c r="S497" s="6"/>
    </row>
    <row r="498" spans="19:19" x14ac:dyDescent="0.25">
      <c r="S498" s="6"/>
    </row>
    <row r="499" spans="19:19" x14ac:dyDescent="0.25">
      <c r="S499" s="6"/>
    </row>
    <row r="500" spans="19:19" x14ac:dyDescent="0.25">
      <c r="S500" s="6"/>
    </row>
    <row r="501" spans="19:19" x14ac:dyDescent="0.25">
      <c r="S501" s="6"/>
    </row>
    <row r="502" spans="19:19" x14ac:dyDescent="0.25">
      <c r="S502" s="6"/>
    </row>
    <row r="503" spans="19:19" x14ac:dyDescent="0.25">
      <c r="S503" s="6"/>
    </row>
    <row r="504" spans="19:19" x14ac:dyDescent="0.25">
      <c r="S504" s="6"/>
    </row>
    <row r="505" spans="19:19" x14ac:dyDescent="0.25">
      <c r="S505" s="6"/>
    </row>
    <row r="506" spans="19:19" x14ac:dyDescent="0.25">
      <c r="S506" s="6"/>
    </row>
    <row r="507" spans="19:19" x14ac:dyDescent="0.25">
      <c r="S507" s="6"/>
    </row>
    <row r="508" spans="19:19" x14ac:dyDescent="0.25">
      <c r="S508" s="6"/>
    </row>
    <row r="509" spans="19:19" x14ac:dyDescent="0.25">
      <c r="S509" s="6"/>
    </row>
    <row r="510" spans="19:19" x14ac:dyDescent="0.25">
      <c r="S510" s="6"/>
    </row>
    <row r="511" spans="19:19" x14ac:dyDescent="0.25">
      <c r="S511" s="6"/>
    </row>
    <row r="512" spans="19:19" x14ac:dyDescent="0.25">
      <c r="S512" s="6"/>
    </row>
    <row r="513" spans="19:19" x14ac:dyDescent="0.25">
      <c r="S513" s="6"/>
    </row>
    <row r="514" spans="19:19" x14ac:dyDescent="0.25">
      <c r="S514" s="6"/>
    </row>
    <row r="515" spans="19:19" x14ac:dyDescent="0.25">
      <c r="S515" s="6"/>
    </row>
    <row r="516" spans="19:19" x14ac:dyDescent="0.25">
      <c r="S516" s="6"/>
    </row>
    <row r="517" spans="19:19" x14ac:dyDescent="0.25">
      <c r="S517" s="6"/>
    </row>
    <row r="518" spans="19:19" x14ac:dyDescent="0.25">
      <c r="S518" s="6"/>
    </row>
    <row r="519" spans="19:19" x14ac:dyDescent="0.25">
      <c r="S519" s="6"/>
    </row>
    <row r="520" spans="19:19" x14ac:dyDescent="0.25">
      <c r="S520" s="6"/>
    </row>
    <row r="521" spans="19:19" x14ac:dyDescent="0.25">
      <c r="S521" s="6"/>
    </row>
    <row r="522" spans="19:19" x14ac:dyDescent="0.25">
      <c r="S522" s="6"/>
    </row>
    <row r="523" spans="19:19" x14ac:dyDescent="0.25">
      <c r="S523" s="6"/>
    </row>
    <row r="524" spans="19:19" x14ac:dyDescent="0.25">
      <c r="S524" s="6"/>
    </row>
    <row r="525" spans="19:19" x14ac:dyDescent="0.25">
      <c r="S525" s="6"/>
    </row>
    <row r="526" spans="19:19" x14ac:dyDescent="0.25">
      <c r="S526" s="6"/>
    </row>
    <row r="527" spans="19:19" x14ac:dyDescent="0.25">
      <c r="S527" s="6"/>
    </row>
    <row r="528" spans="19:19" x14ac:dyDescent="0.25">
      <c r="S528" s="6"/>
    </row>
    <row r="529" spans="19:19" x14ac:dyDescent="0.25">
      <c r="S529" s="6"/>
    </row>
    <row r="530" spans="19:19" x14ac:dyDescent="0.25">
      <c r="S530" s="6"/>
    </row>
    <row r="531" spans="19:19" x14ac:dyDescent="0.25">
      <c r="S531" s="6"/>
    </row>
    <row r="532" spans="19:19" x14ac:dyDescent="0.25">
      <c r="S532" s="6"/>
    </row>
    <row r="533" spans="19:19" x14ac:dyDescent="0.25">
      <c r="S533" s="6"/>
    </row>
    <row r="534" spans="19:19" x14ac:dyDescent="0.25">
      <c r="S534" s="6"/>
    </row>
    <row r="535" spans="19:19" x14ac:dyDescent="0.25">
      <c r="S535" s="6"/>
    </row>
    <row r="536" spans="19:19" x14ac:dyDescent="0.25">
      <c r="S536" s="6"/>
    </row>
    <row r="537" spans="19:19" x14ac:dyDescent="0.25">
      <c r="S537" s="6"/>
    </row>
    <row r="538" spans="19:19" x14ac:dyDescent="0.25">
      <c r="S538" s="6"/>
    </row>
    <row r="539" spans="19:19" x14ac:dyDescent="0.25">
      <c r="S539" s="6"/>
    </row>
    <row r="540" spans="19:19" x14ac:dyDescent="0.25">
      <c r="S540" s="6"/>
    </row>
    <row r="541" spans="19:19" x14ac:dyDescent="0.25">
      <c r="S541" s="6"/>
    </row>
    <row r="542" spans="19:19" x14ac:dyDescent="0.25">
      <c r="S542" s="6"/>
    </row>
    <row r="543" spans="19:19" x14ac:dyDescent="0.25">
      <c r="S543" s="6"/>
    </row>
    <row r="544" spans="19:19" x14ac:dyDescent="0.25">
      <c r="S544" s="6"/>
    </row>
    <row r="545" spans="19:19" x14ac:dyDescent="0.25">
      <c r="S545" s="6"/>
    </row>
    <row r="546" spans="19:19" x14ac:dyDescent="0.25">
      <c r="S546" s="6"/>
    </row>
    <row r="547" spans="19:19" x14ac:dyDescent="0.25">
      <c r="S547" s="6"/>
    </row>
    <row r="548" spans="19:19" x14ac:dyDescent="0.25">
      <c r="S548" s="6"/>
    </row>
    <row r="549" spans="19:19" x14ac:dyDescent="0.25">
      <c r="S549" s="6"/>
    </row>
    <row r="550" spans="19:19" x14ac:dyDescent="0.25">
      <c r="S550" s="6"/>
    </row>
    <row r="551" spans="19:19" x14ac:dyDescent="0.25">
      <c r="S551" s="6"/>
    </row>
    <row r="552" spans="19:19" x14ac:dyDescent="0.25">
      <c r="S552" s="6"/>
    </row>
    <row r="553" spans="19:19" x14ac:dyDescent="0.25">
      <c r="S553" s="6"/>
    </row>
    <row r="554" spans="19:19" x14ac:dyDescent="0.25">
      <c r="S554" s="6"/>
    </row>
    <row r="555" spans="19:19" x14ac:dyDescent="0.25">
      <c r="S555" s="6"/>
    </row>
    <row r="556" spans="19:19" x14ac:dyDescent="0.25">
      <c r="S556" s="6"/>
    </row>
  </sheetData>
  <mergeCells count="54">
    <mergeCell ref="A8:X8"/>
    <mergeCell ref="A12:X12"/>
    <mergeCell ref="A14:X14"/>
    <mergeCell ref="B5:B6"/>
    <mergeCell ref="C5:C6"/>
    <mergeCell ref="G5:Q5"/>
    <mergeCell ref="U5:U6"/>
    <mergeCell ref="V5:V6"/>
    <mergeCell ref="W5:W6"/>
    <mergeCell ref="A2:X2"/>
    <mergeCell ref="A3:X3"/>
    <mergeCell ref="A4:A6"/>
    <mergeCell ref="B4:C4"/>
    <mergeCell ref="D4:D6"/>
    <mergeCell ref="E4:F4"/>
    <mergeCell ref="G4:R4"/>
    <mergeCell ref="S4:S6"/>
    <mergeCell ref="T4:T6"/>
    <mergeCell ref="U4:X4"/>
    <mergeCell ref="X5:X6"/>
    <mergeCell ref="A30:X30"/>
    <mergeCell ref="A34:X34"/>
    <mergeCell ref="A16:X16"/>
    <mergeCell ref="A19:X19"/>
    <mergeCell ref="A22:X22"/>
    <mergeCell ref="A25:X25"/>
    <mergeCell ref="A28:X28"/>
    <mergeCell ref="A49:X49"/>
    <mergeCell ref="A51:X51"/>
    <mergeCell ref="A55:X55"/>
    <mergeCell ref="A57:X57"/>
    <mergeCell ref="A47:X47"/>
    <mergeCell ref="A90:X90"/>
    <mergeCell ref="A92:X92"/>
    <mergeCell ref="A60:X60"/>
    <mergeCell ref="A62:X62"/>
    <mergeCell ref="A64:X64"/>
    <mergeCell ref="A66:X66"/>
    <mergeCell ref="A40:X40"/>
    <mergeCell ref="A94:X94"/>
    <mergeCell ref="A96:X96"/>
    <mergeCell ref="A98:X98"/>
    <mergeCell ref="Z4:Z6"/>
    <mergeCell ref="Y4:Y6"/>
    <mergeCell ref="A85:X85"/>
    <mergeCell ref="A68:X68"/>
    <mergeCell ref="A70:X70"/>
    <mergeCell ref="A72:X72"/>
    <mergeCell ref="A74:X74"/>
    <mergeCell ref="A76:X76"/>
    <mergeCell ref="A78:X78"/>
    <mergeCell ref="A81:X81"/>
    <mergeCell ref="A83:X83"/>
    <mergeCell ref="A88:X8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Опорная сеть</vt:lpstr>
      <vt:lpstr>'Опорная сеть'!Область_печати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Михаил Орлов</cp:lastModifiedBy>
  <cp:lastPrinted>2024-02-08T08:17:46Z</cp:lastPrinted>
  <dcterms:created xsi:type="dcterms:W3CDTF">2023-03-01T04:17:19Z</dcterms:created>
  <dcterms:modified xsi:type="dcterms:W3CDTF">2024-02-15T06:15:27Z</dcterms:modified>
</cp:coreProperties>
</file>